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embeddings/oleObject1.bin" ContentType="application/vnd.openxmlformats-officedocument.oleObject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cardie\ANTILLES\GUADELOUPE\ETUDES PROMOTIONNELLES\ETUDES PROMOTIONNELLES 2019\DOSSIER COMPLET\"/>
    </mc:Choice>
  </mc:AlternateContent>
  <bookViews>
    <workbookView xWindow="0" yWindow="0" windowWidth="28800" windowHeight="12435" tabRatio="875" firstSheet="1" activeTab="1"/>
  </bookViews>
  <sheets>
    <sheet name="DEMANDE DE PRISE EN CHARGE" sheetId="2" r:id="rId1"/>
    <sheet name="CALCUL SALAIRES " sheetId="3" r:id="rId2"/>
    <sheet name="ENSEIGNEMENT ORGANISME" sheetId="8" r:id="rId3"/>
    <sheet name="DEPLACEMENT REPAS HEBERGEMENTS " sheetId="1" r:id="rId4"/>
    <sheet name="DETAIL PARTIE FINANCEE DE L'ETS" sheetId="4" r:id="rId5"/>
    <sheet name="LISTE DES GRADES ET CATEGORIES" sheetId="7" r:id="rId6"/>
    <sheet name="LISTE DES DIPLOMES + DUREE" sheetId="5" r:id="rId7"/>
  </sheets>
  <externalReferences>
    <externalReference r:id="rId8"/>
  </externalReferences>
  <definedNames>
    <definedName name="BASE_GRADES">'LISTE DES GRADES ET CATEGORIES'!$B$4:$D$19</definedName>
    <definedName name="cofi">[1]base!$N$2:$N$3</definedName>
    <definedName name="cte">[1]base!$K$12:$K$13</definedName>
    <definedName name="EP">[1]base!$K$15:$K$45</definedName>
    <definedName name="ETS">[1]base!$A$2:$A$150</definedName>
    <definedName name="financement">[1]base!$K$2:$K$3</definedName>
    <definedName name="Liste_diplomes">'LISTE DES DIPLOMES + DUREE'!$A$1:$G$32</definedName>
    <definedName name="SEXE">[1]base!$K$9:$K$10</definedName>
    <definedName name="_xlnm.Print_Area" localSheetId="1">'CALCUL SALAIRES '!$A$1:$Q$61</definedName>
    <definedName name="_xlnm.Print_Area" localSheetId="0">'DEMANDE DE PRISE EN CHARGE'!$A$1:$H$71</definedName>
    <definedName name="_xlnm.Print_Area" localSheetId="3">'DEPLACEMENT REPAS HEBERGEMENTS '!$A$1:$K$59</definedName>
    <definedName name="_xlnm.Print_Area" localSheetId="4">'DETAIL PARTIE FINANCEE DE L''ETS'!$A$1:$I$21</definedName>
    <definedName name="_xlnm.Print_Area" localSheetId="2">'ENSEIGNEMENT ORGANISME'!$A$1:$M$43</definedName>
  </definedNames>
  <calcPr calcId="152511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6" i="1" l="1"/>
  <c r="N22" i="3"/>
  <c r="N26" i="3" l="1"/>
  <c r="L10" i="8"/>
  <c r="E56" i="2" s="1"/>
  <c r="G17" i="5" l="1"/>
  <c r="O17" i="3"/>
  <c r="G6" i="1" s="1"/>
  <c r="P17" i="3"/>
  <c r="E6" i="1"/>
  <c r="C6" i="1"/>
  <c r="D56" i="2"/>
  <c r="C56" i="2"/>
  <c r="D54" i="1"/>
  <c r="D55" i="1" s="1"/>
  <c r="K55" i="1" s="1"/>
  <c r="G15" i="1"/>
  <c r="C15" i="4"/>
  <c r="D15" i="4"/>
  <c r="E15" i="4"/>
  <c r="E57" i="2"/>
  <c r="F13" i="4"/>
  <c r="F15" i="4" s="1"/>
  <c r="H51" i="2" s="1"/>
  <c r="F14" i="4"/>
  <c r="F12" i="4"/>
  <c r="B15" i="4"/>
  <c r="D25" i="1"/>
  <c r="D26" i="1"/>
  <c r="D41" i="1"/>
  <c r="D40" i="1"/>
  <c r="D42" i="1"/>
  <c r="D43" i="1"/>
  <c r="D23" i="1"/>
  <c r="D24" i="1"/>
  <c r="D27" i="1"/>
  <c r="D44" i="1"/>
  <c r="J12" i="1"/>
  <c r="G12" i="1"/>
  <c r="J13" i="1"/>
  <c r="G13" i="1"/>
  <c r="D52" i="1"/>
  <c r="D53" i="1"/>
  <c r="K13" i="1" l="1"/>
  <c r="K12" i="1"/>
  <c r="D45" i="1"/>
  <c r="D28" i="1"/>
  <c r="K46" i="1" s="1"/>
  <c r="G16" i="1"/>
  <c r="K17" i="1" s="1"/>
  <c r="N33" i="3"/>
  <c r="G56" i="2" s="1"/>
  <c r="G57" i="2" s="1"/>
  <c r="I6" i="1"/>
  <c r="K58" i="1" l="1"/>
  <c r="F56" i="2" l="1"/>
  <c r="H56" i="2" s="1"/>
  <c r="H57" i="2" s="1"/>
  <c r="H59" i="2" s="1"/>
  <c r="F57" i="2" l="1"/>
</calcChain>
</file>

<file path=xl/sharedStrings.xml><?xml version="1.0" encoding="utf-8"?>
<sst xmlns="http://schemas.openxmlformats.org/spreadsheetml/2006/main" count="240" uniqueCount="203">
  <si>
    <t>Montant</t>
  </si>
  <si>
    <t>Nmbre de nuits</t>
  </si>
  <si>
    <t>Repas plein tarif</t>
  </si>
  <si>
    <t>Repas demi tarif</t>
  </si>
  <si>
    <t>Tarif</t>
  </si>
  <si>
    <t>Nombre de Repas</t>
  </si>
  <si>
    <t>Montant total</t>
  </si>
  <si>
    <t>Repas frais réels*</t>
  </si>
  <si>
    <t>Transport en commun</t>
  </si>
  <si>
    <t>SNCF 2ème classe</t>
  </si>
  <si>
    <r>
      <t>du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au 10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</si>
  <si>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11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30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</si>
  <si>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r>
      <t>du 31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au 60</t>
    </r>
    <r>
      <rPr>
        <vertAlign val="superscript"/>
        <sz val="9"/>
        <rFont val="Arial"/>
        <family val="2"/>
      </rPr>
      <t xml:space="preserve">ème </t>
    </r>
    <r>
      <rPr>
        <sz val="9"/>
        <rFont val="Arial"/>
        <family val="2"/>
      </rPr>
      <t>jour</t>
    </r>
  </si>
  <si>
    <r>
      <t>à partir du 61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jour</t>
    </r>
  </si>
  <si>
    <t>SNCF 1ère classe et ou avion</t>
  </si>
  <si>
    <t>Aller</t>
  </si>
  <si>
    <t>Retour</t>
  </si>
  <si>
    <t>Nbre</t>
  </si>
  <si>
    <t>Total</t>
  </si>
  <si>
    <t>Prix unitaire</t>
  </si>
  <si>
    <t>Total hébergement</t>
  </si>
  <si>
    <t>Total déplacement</t>
  </si>
  <si>
    <t>Total repas</t>
  </si>
  <si>
    <t>Date Fin</t>
  </si>
  <si>
    <t>Frais réels</t>
  </si>
  <si>
    <t xml:space="preserve">Montant
total </t>
  </si>
  <si>
    <t>ETABLISSEMENT</t>
  </si>
  <si>
    <t>e-mail :</t>
  </si>
  <si>
    <t>N° SIRET :</t>
  </si>
  <si>
    <t>AGENT</t>
  </si>
  <si>
    <t>NOM ET PRENOM :</t>
  </si>
  <si>
    <t>Date de naissance :</t>
  </si>
  <si>
    <t>Sexe :</t>
  </si>
  <si>
    <t>Grade :</t>
  </si>
  <si>
    <t>ACTION DE FORMATION</t>
  </si>
  <si>
    <t>Organisme de formation :</t>
  </si>
  <si>
    <t>Date CTE :</t>
  </si>
  <si>
    <t>Avis</t>
  </si>
  <si>
    <t>Date Début</t>
  </si>
  <si>
    <t>Enseignement</t>
  </si>
  <si>
    <t>Déplacement</t>
  </si>
  <si>
    <t>Salaires / Charges</t>
  </si>
  <si>
    <t>Frais pédagogiques</t>
  </si>
  <si>
    <t>Frais de déplacement</t>
  </si>
  <si>
    <t>Frais de salaires</t>
  </si>
  <si>
    <t>Détail de la partie financée par l'établissement</t>
  </si>
  <si>
    <t xml:space="preserve">Code ETS : </t>
  </si>
  <si>
    <t xml:space="preserve">Nom Etablissement : </t>
  </si>
  <si>
    <t xml:space="preserve">Dossier suivi par : </t>
  </si>
  <si>
    <t>Lieu :</t>
  </si>
  <si>
    <t xml:space="preserve">Décision d'admission (concours, VAE….) : </t>
  </si>
  <si>
    <t>Admis</t>
  </si>
  <si>
    <t xml:space="preserve">Date : </t>
  </si>
  <si>
    <t>En attente de résultat au concours</t>
  </si>
  <si>
    <t xml:space="preserve">Date des résultats : </t>
  </si>
  <si>
    <t>Sur liste complémentaire :</t>
  </si>
  <si>
    <t xml:space="preserve">Date de fin de scolarité : </t>
  </si>
  <si>
    <t xml:space="preserve">Nombre d'heures de formation : </t>
  </si>
  <si>
    <t>Numéro de déclaration d'activité :</t>
  </si>
  <si>
    <t>Favorable</t>
  </si>
  <si>
    <t>Cachet de l'établissement</t>
  </si>
  <si>
    <t xml:space="preserve">Fait à : </t>
  </si>
  <si>
    <t xml:space="preserve">Le : </t>
  </si>
  <si>
    <t>Diplôme</t>
  </si>
  <si>
    <t>Durée réglementaire de la formation en semaines</t>
  </si>
  <si>
    <t>Durée en mois</t>
  </si>
  <si>
    <t xml:space="preserve">156 semaines (5460h) </t>
  </si>
  <si>
    <t>DE IDE</t>
  </si>
  <si>
    <t xml:space="preserve">120 semaines (4200h) </t>
  </si>
  <si>
    <t>DE pédicure podologue</t>
  </si>
  <si>
    <t>DE manipulateur électroradiologie</t>
  </si>
  <si>
    <t>DE ergothérapeute</t>
  </si>
  <si>
    <t xml:space="preserve">106 semaines (3714h) </t>
  </si>
  <si>
    <t>DE éducateur jeunes enfants</t>
  </si>
  <si>
    <t xml:space="preserve">102.8 semaines (3600h) </t>
  </si>
  <si>
    <t>DE technicien en analyse biomédicales</t>
  </si>
  <si>
    <t xml:space="preserve">97,8 semaines (3423h) </t>
  </si>
  <si>
    <t>DE éducateur technique spécialisé</t>
  </si>
  <si>
    <t xml:space="preserve">90.3 semaines (3160h) </t>
  </si>
  <si>
    <t>DE éducateur spécialisé</t>
  </si>
  <si>
    <t>Capacité orthophoniste</t>
  </si>
  <si>
    <t xml:space="preserve">81 semaines (2840h) </t>
  </si>
  <si>
    <t>DE psychomotricien</t>
  </si>
  <si>
    <t xml:space="preserve">72 semaines (2522h) </t>
  </si>
  <si>
    <t>18 mois incluant les CP</t>
  </si>
  <si>
    <t>24 mois incluant les CP</t>
  </si>
  <si>
    <t>DE moniteur éducateur</t>
  </si>
  <si>
    <t xml:space="preserve">55 semaines (1930h) </t>
  </si>
  <si>
    <t xml:space="preserve">49.7 semaines (1740h) </t>
  </si>
  <si>
    <t>BPJEPS</t>
  </si>
  <si>
    <t xml:space="preserve">45.2 semaines (1582h) </t>
  </si>
  <si>
    <t xml:space="preserve">43 semaines (1500h) </t>
  </si>
  <si>
    <t xml:space="preserve">41 semaines (1435h) </t>
  </si>
  <si>
    <t>DE cadre de santé</t>
  </si>
  <si>
    <t>41 semaines (1435h)</t>
  </si>
  <si>
    <t>DEJEPS</t>
  </si>
  <si>
    <t xml:space="preserve">34.3 semaines (1200h) </t>
  </si>
  <si>
    <t>DE Préparateur en pharmacie hospitalière</t>
  </si>
  <si>
    <t>Master péri natalité</t>
  </si>
  <si>
    <t>32.6 semaines (1140h)</t>
  </si>
  <si>
    <t>DE conseiller en économie sociale</t>
  </si>
  <si>
    <t xml:space="preserve">32 semaines (1100h) </t>
  </si>
  <si>
    <t xml:space="preserve">23.4 semaines (820h) </t>
  </si>
  <si>
    <t>Code diplôme</t>
  </si>
  <si>
    <t>VIDE - Diplôme à renseigner</t>
  </si>
  <si>
    <t>Date de début de formation</t>
  </si>
  <si>
    <t>Période de formation</t>
  </si>
  <si>
    <t xml:space="preserve">Date de début de scolarité : </t>
  </si>
  <si>
    <t>INTITULE DE LA FORMATION :</t>
  </si>
  <si>
    <t xml:space="preserve">DUREE DE LA SCOLARITE </t>
  </si>
  <si>
    <t>❶</t>
  </si>
  <si>
    <t>❷</t>
  </si>
  <si>
    <t>Période</t>
  </si>
  <si>
    <t>DUREE REGLEMENTAIRE
 DE PRISE EN CHARGE
(en jours)</t>
  </si>
  <si>
    <t>DUREE REGLEMENTAIRE
 DE PRISE EN CHARGE
(en mois)</t>
  </si>
  <si>
    <t>Date de fin 
de formation</t>
  </si>
  <si>
    <t>❸</t>
  </si>
  <si>
    <t>TOTAL</t>
  </si>
  <si>
    <t>DETAIL DE LA PARTIE FINANCEE PAR L'ETABLISSEMENT</t>
  </si>
  <si>
    <t>Tél :</t>
  </si>
  <si>
    <t>L'établissement atteste avoir pris connaissance des conditions de prise en charge de l'ANFH, certifie l'exactitude des renseignements fournis et la conformité des documents joints.</t>
  </si>
  <si>
    <t>FRAIS DE DEPLACEMENT</t>
  </si>
  <si>
    <t>FRAIS D'HEBERGEMENT</t>
  </si>
  <si>
    <t>Total transports en commun</t>
  </si>
  <si>
    <t xml:space="preserve">RAPPEL DUREE DE LA SCOLARITE </t>
  </si>
  <si>
    <t>Total Centre d'hébergement</t>
  </si>
  <si>
    <t>Total hôtel</t>
  </si>
  <si>
    <t>Type REPAS</t>
  </si>
  <si>
    <t>FRAIS DE REPAS</t>
  </si>
  <si>
    <r>
      <rPr>
        <b/>
        <sz val="16"/>
        <color indexed="9"/>
        <rFont val="Calibri"/>
        <family val="2"/>
      </rPr>
      <t>TOTAL GENERAL DEPLACEMENT</t>
    </r>
    <r>
      <rPr>
        <b/>
        <sz val="14"/>
        <color indexed="9"/>
        <rFont val="Calibri"/>
        <family val="2"/>
      </rPr>
      <t xml:space="preserve"> </t>
    </r>
    <r>
      <rPr>
        <b/>
        <sz val="14"/>
        <rFont val="Calibri"/>
        <family val="2"/>
      </rPr>
      <t xml:space="preserve">= </t>
    </r>
    <r>
      <rPr>
        <b/>
        <sz val="14"/>
        <rFont val="Calibri"/>
        <family val="2"/>
      </rPr>
      <t>❶+❷+❸</t>
    </r>
  </si>
  <si>
    <t>DE sage-femme</t>
  </si>
  <si>
    <t>CERTIFICAT ORTHOPTISTE</t>
  </si>
  <si>
    <t>DE masseur-kinésithérapeute</t>
  </si>
  <si>
    <t>DE infirmier de bloc opératoire</t>
  </si>
  <si>
    <t>DE infirmier anesthésiste</t>
  </si>
  <si>
    <t>DE assistant de service social</t>
  </si>
  <si>
    <t>DE puéricultrice</t>
  </si>
  <si>
    <t>DE auxiliaire de puériculture</t>
  </si>
  <si>
    <t>DE aide-soignant</t>
  </si>
  <si>
    <t>3 ans (pas de durée réglementaire) - A voir lors dépôt d'une demande</t>
  </si>
  <si>
    <t xml:space="preserve">42 semaines (1360h) </t>
  </si>
  <si>
    <t>durée réglementaire de la formation en heures</t>
  </si>
  <si>
    <r>
      <t xml:space="preserve">DUREE DE PRISE EN CHARGE </t>
    </r>
    <r>
      <rPr>
        <b/>
        <sz val="10"/>
        <color indexed="13"/>
        <rFont val="Arial"/>
        <family val="2"/>
      </rPr>
      <t>(EN JOURS POUR FD)</t>
    </r>
  </si>
  <si>
    <r>
      <t xml:space="preserve">DUREE DE PRISE EN CHARGE </t>
    </r>
    <r>
      <rPr>
        <b/>
        <sz val="10"/>
        <color indexed="13"/>
        <rFont val="Arial"/>
        <family val="2"/>
      </rPr>
      <t xml:space="preserve">(EN MOIS POUR SALAIRES) </t>
    </r>
    <r>
      <rPr>
        <b/>
        <sz val="10"/>
        <rFont val="Arial"/>
        <family val="2"/>
      </rPr>
      <t>ARRONDI SUP</t>
    </r>
  </si>
  <si>
    <t>Durée 4 années (2 cyles de 2 ans)  soit 190 semaines  : 6670 h dont 1980 h Cours Magistraux et Travaux Dirigés, 1470 h stages, (3220 h Temps personnel non pris en charge) FD prise en charge durant les heures de CM et TD et stages</t>
  </si>
  <si>
    <t>Module complémentaire pour les IBODE</t>
  </si>
  <si>
    <t>DEAES accompagnant éducatif et social</t>
  </si>
  <si>
    <t xml:space="preserve">39 semaines (1365h) </t>
  </si>
  <si>
    <t>Signature du Directeur</t>
  </si>
  <si>
    <t>Le Directeur de l'établissement :</t>
  </si>
  <si>
    <r>
      <t xml:space="preserve">Montant total du dossier </t>
    </r>
    <r>
      <rPr>
        <b/>
        <sz val="11"/>
        <color indexed="8"/>
        <rFont val="Calibri"/>
        <family val="2"/>
      </rPr>
      <t xml:space="preserve">et répartition </t>
    </r>
    <r>
      <rPr>
        <b/>
        <sz val="11"/>
        <color indexed="10"/>
        <rFont val="Calibri"/>
        <family val="2"/>
      </rPr>
      <t>(Eléments à saisir sur les tableaux annexes)</t>
    </r>
  </si>
  <si>
    <t>Intitulé de la formation :</t>
  </si>
  <si>
    <t xml:space="preserve">Description et modalités </t>
  </si>
  <si>
    <t>Adresse :</t>
  </si>
  <si>
    <t xml:space="preserve">N° de SIRET : </t>
  </si>
  <si>
    <t>Indice :</t>
  </si>
  <si>
    <t>Ecole :</t>
  </si>
  <si>
    <r>
      <rPr>
        <b/>
        <sz val="11"/>
        <color indexed="8"/>
        <rFont val="Wingdings 3"/>
        <family val="1"/>
        <charset val="2"/>
      </rPr>
      <t>Æ</t>
    </r>
    <r>
      <rPr>
        <b/>
        <sz val="11"/>
        <color indexed="8"/>
        <rFont val="Calibri"/>
        <family val="2"/>
      </rPr>
      <t xml:space="preserve"> PART FINANCEMENT ETABLISSEMENT  :</t>
    </r>
  </si>
  <si>
    <r>
      <rPr>
        <b/>
        <sz val="11"/>
        <rFont val="Wingdings 3"/>
        <family val="1"/>
        <charset val="2"/>
      </rPr>
      <t>Æ</t>
    </r>
    <r>
      <rPr>
        <b/>
        <sz val="11"/>
        <rFont val="Calibri"/>
        <family val="2"/>
      </rPr>
      <t xml:space="preserve"> PART FINANCEMENT DEMANDEE A L'ANFH :</t>
    </r>
  </si>
  <si>
    <t xml:space="preserve">NOM ETABLISSEMENT : </t>
  </si>
  <si>
    <t xml:space="preserve">NOM AGENT : </t>
  </si>
  <si>
    <t>PRENOM AGENT :</t>
  </si>
  <si>
    <t xml:space="preserve">SELECTION DU GRADE OU CATEGORIE : </t>
  </si>
  <si>
    <t>Montant mensuel du forfait</t>
  </si>
  <si>
    <t>Grades ou Catégories</t>
  </si>
  <si>
    <t>. Adjoint administratif</t>
  </si>
  <si>
    <t>. Agent d'entretien qualifié</t>
  </si>
  <si>
    <t>. Agent des services hospitaliers qualifié</t>
  </si>
  <si>
    <t>. Aide médico-psychologique</t>
  </si>
  <si>
    <t>. Aide-soignant</t>
  </si>
  <si>
    <t>. Assistant de service social</t>
  </si>
  <si>
    <t>. Auxiliaire de puériculture</t>
  </si>
  <si>
    <t>. Educateur spécialisé</t>
  </si>
  <si>
    <t>. Infirmier</t>
  </si>
  <si>
    <t>. Infirmier de bloc opératoire</t>
  </si>
  <si>
    <t>. Ouvrier principal</t>
  </si>
  <si>
    <t>. Préparateur en pharmacie hospitalière</t>
  </si>
  <si>
    <t>Numéro ligne</t>
  </si>
  <si>
    <t># VIDE - Grade à renseigner (ou) Catégorie si Grade de l'agent non listé</t>
  </si>
  <si>
    <t xml:space="preserve">MONTANT MENSUEL DU FORFAIT SALAIRES : </t>
  </si>
  <si>
    <t xml:space="preserve">MONTANT TOTAL DES SALAIRES 
POUR LA DUREE DE LA FORMATION : </t>
  </si>
  <si>
    <t>Catégorie A (pour les autres grades non listés)</t>
  </si>
  <si>
    <t>Catégorie B (pour les autres grades non listés)</t>
  </si>
  <si>
    <t>Catégorie C (pour les autres grades non listés)</t>
  </si>
  <si>
    <t>Montant des frais pédagogiques dûs à l'organisme :</t>
  </si>
  <si>
    <t>Montant des frais d'inscription :</t>
  </si>
  <si>
    <t>DE Formation de l'infirmier en pratique avancée (IPA)</t>
  </si>
  <si>
    <r>
      <t xml:space="preserve">Catégorie de rémunération (A, B ou C) </t>
    </r>
    <r>
      <rPr>
        <b/>
        <sz val="11"/>
        <color rgb="FFFF0000"/>
        <rFont val="Wingdings 3"/>
        <family val="1"/>
        <charset val="2"/>
      </rPr>
      <t>Æ</t>
    </r>
  </si>
  <si>
    <r>
      <t xml:space="preserve">FICHE ESTIMATION DES FRAIS DE DEPLACEMENT </t>
    </r>
    <r>
      <rPr>
        <b/>
        <sz val="18"/>
        <rFont val="Wingdings 3"/>
        <family val="1"/>
        <charset val="2"/>
      </rPr>
      <t/>
    </r>
  </si>
  <si>
    <r>
      <t xml:space="preserve">FICHE ESTIMATION DES FRAIS PEDAGOGIQUES </t>
    </r>
    <r>
      <rPr>
        <b/>
        <sz val="20"/>
        <rFont val="Wingdings 3"/>
        <family val="1"/>
        <charset val="2"/>
      </rPr>
      <t/>
    </r>
  </si>
  <si>
    <r>
      <t xml:space="preserve">FICHE ESTIMATION DES SALAIRES (base forfaitaire) </t>
    </r>
    <r>
      <rPr>
        <b/>
        <sz val="22"/>
        <rFont val="Wingdings 3"/>
        <family val="1"/>
        <charset val="2"/>
      </rPr>
      <t/>
    </r>
  </si>
  <si>
    <t>Ancienneté dans la FPH :</t>
  </si>
  <si>
    <r>
      <t xml:space="preserve">Date d'admission </t>
    </r>
    <r>
      <rPr>
        <sz val="10"/>
        <color indexed="8"/>
        <rFont val="Calibri"/>
        <family val="2"/>
      </rPr>
      <t>(concours, VAE, formation) :</t>
    </r>
  </si>
  <si>
    <r>
      <t xml:space="preserve">PRIORITE </t>
    </r>
    <r>
      <rPr>
        <b/>
        <sz val="10"/>
        <color rgb="FFFF0000"/>
        <rFont val="Wingdings 3"/>
        <family val="1"/>
        <charset val="2"/>
      </rPr>
      <t>Æ</t>
    </r>
    <r>
      <rPr>
        <b/>
        <sz val="10"/>
        <color rgb="FFFF0000"/>
        <rFont val="Arial"/>
        <family val="2"/>
      </rPr>
      <t xml:space="preserve"> </t>
    </r>
  </si>
  <si>
    <t>CAFERUIS</t>
  </si>
  <si>
    <t xml:space="preserve">Report : précisez si 1er ou 2ème report, joindre impérativement copie du courrier de report </t>
  </si>
  <si>
    <t>Financée dans le cadre du 83  % du 2,1%</t>
  </si>
  <si>
    <t xml:space="preserve">4 semestres universitaires </t>
  </si>
  <si>
    <t>Taux de base</t>
  </si>
  <si>
    <t>Province</t>
  </si>
  <si>
    <t>Taux Grandes villes (&gt; ou = à 200 000 habitants) et pour les communes du Grand Paris.</t>
  </si>
  <si>
    <t>Taux Commune de Paris (75)</t>
  </si>
  <si>
    <t xml:space="preserve">Métro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</si>
</sst>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00000"/>
    <numFmt numFmtId="166" formatCode="#,##0.00_ ;\-#,##0.00\ "/>
    <numFmt numFmtId="167" formatCode="#,##0.00\ &quot;€&quot;"/>
    <numFmt numFmtId="168" formatCode="_-* #,##0.00\ [$€-40C]_-;\-* #,##0.00\ [$€-40C]_-;_-* &quot;-&quot;??\ [$€-40C]_-;_-@_-"/>
  </numFmts>
  <fonts count="8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Futura Md BT"/>
      <family val="2"/>
    </font>
    <font>
      <b/>
      <sz val="12"/>
      <name val="Wingdings"/>
      <charset val="2"/>
    </font>
    <font>
      <b/>
      <sz val="10"/>
      <name val="Tahoma"/>
      <family val="2"/>
    </font>
    <font>
      <sz val="10"/>
      <name val="Tahoma"/>
      <family val="2"/>
    </font>
    <font>
      <b/>
      <u/>
      <sz val="11"/>
      <name val="Tahoma"/>
      <family val="2"/>
    </font>
    <font>
      <b/>
      <sz val="8"/>
      <name val="Tahoma"/>
      <family val="2"/>
    </font>
    <font>
      <b/>
      <u/>
      <sz val="10"/>
      <name val="Tahoma"/>
      <family val="2"/>
    </font>
    <font>
      <sz val="10"/>
      <name val="Wingdings"/>
      <charset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0"/>
      <color indexed="13"/>
      <name val="Arial"/>
      <family val="2"/>
    </font>
    <font>
      <b/>
      <sz val="11"/>
      <name val="Calibri"/>
      <family val="2"/>
    </font>
    <font>
      <b/>
      <sz val="11"/>
      <color indexed="8"/>
      <name val="Wingdings 3"/>
      <family val="1"/>
      <charset val="2"/>
    </font>
    <font>
      <b/>
      <sz val="11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 tint="0.34998626667073579"/>
      <name val="Tahoma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9" tint="-0.499984740745262"/>
      <name val="Tahoma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9959"/>
      <name val="Tahoma"/>
      <family val="2"/>
    </font>
    <font>
      <sz val="14"/>
      <color rgb="FFFF0000"/>
      <name val="Tahoma"/>
      <family val="2"/>
    </font>
    <font>
      <b/>
      <sz val="11"/>
      <color rgb="FF009959"/>
      <name val="Tahoma"/>
      <family val="2"/>
    </font>
    <font>
      <b/>
      <sz val="10"/>
      <color rgb="FF009959"/>
      <name val="Tahoma"/>
      <family val="2"/>
    </font>
    <font>
      <b/>
      <sz val="9"/>
      <color theme="9" tint="-0.499984740745262"/>
      <name val="Tahoma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8"/>
      <color theme="10"/>
      <name val="Calibri"/>
      <family val="2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theme="9" tint="-0.499984740745262"/>
      <name val="Tahoma"/>
      <family val="2"/>
    </font>
    <font>
      <b/>
      <sz val="20"/>
      <color theme="4" tint="-0.249977111117893"/>
      <name val="Calibri"/>
      <family val="2"/>
      <scheme val="minor"/>
    </font>
    <font>
      <b/>
      <sz val="18"/>
      <name val="Wingdings 3"/>
      <family val="1"/>
      <charset val="2"/>
    </font>
    <font>
      <b/>
      <sz val="20"/>
      <name val="Wingdings 3"/>
      <family val="1"/>
      <charset val="2"/>
    </font>
    <font>
      <b/>
      <sz val="22"/>
      <name val="Wingdings 3"/>
      <family val="1"/>
      <charset val="2"/>
    </font>
    <font>
      <b/>
      <sz val="2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rgb="FF000000"/>
      <name val="ArialMT"/>
    </font>
    <font>
      <b/>
      <sz val="11"/>
      <name val="Arial"/>
      <family val="2"/>
    </font>
    <font>
      <b/>
      <sz val="11"/>
      <color rgb="FFFF0000"/>
      <name val="Wingdings 3"/>
      <family val="1"/>
      <charset val="2"/>
    </font>
    <font>
      <b/>
      <sz val="9"/>
      <name val="Futura Md BT"/>
      <family val="2"/>
    </font>
    <font>
      <b/>
      <sz val="24"/>
      <color theme="4" tint="-0.249977111117893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FF0000"/>
      <name val="Wingdings 3"/>
      <family val="1"/>
      <charset val="2"/>
    </font>
    <font>
      <b/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9"/>
        </stop>
      </gradient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9" tint="-0.24994659260841701"/>
      </bottom>
      <diagonal/>
    </border>
    <border>
      <left/>
      <right/>
      <top style="thin">
        <color indexed="64"/>
      </top>
      <bottom style="medium">
        <color theme="9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333">
    <xf numFmtId="0" fontId="0" fillId="0" borderId="0" xfId="0"/>
    <xf numFmtId="14" fontId="0" fillId="0" borderId="1" xfId="0" applyNumberFormat="1" applyFill="1" applyBorder="1" applyProtection="1"/>
    <xf numFmtId="0" fontId="33" fillId="0" borderId="1" xfId="0" applyFont="1" applyBorder="1" applyProtection="1"/>
    <xf numFmtId="0" fontId="0" fillId="0" borderId="1" xfId="0" applyFill="1" applyBorder="1" applyProtection="1"/>
    <xf numFmtId="2" fontId="0" fillId="0" borderId="0" xfId="0" applyNumberFormat="1" applyBorder="1" applyProtection="1"/>
    <xf numFmtId="1" fontId="34" fillId="0" borderId="0" xfId="0" applyNumberFormat="1" applyFont="1" applyFill="1" applyBorder="1" applyAlignment="1" applyProtection="1">
      <alignment horizontal="center" vertical="center"/>
    </xf>
    <xf numFmtId="2" fontId="34" fillId="0" borderId="0" xfId="0" applyNumberFormat="1" applyFont="1" applyFill="1" applyBorder="1" applyAlignment="1" applyProtection="1">
      <alignment horizontal="center" vertical="center"/>
    </xf>
    <xf numFmtId="2" fontId="35" fillId="0" borderId="0" xfId="0" applyNumberFormat="1" applyFont="1" applyFill="1" applyBorder="1" applyAlignment="1" applyProtection="1">
      <alignment horizontal="center" vertical="center" wrapText="1"/>
    </xf>
    <xf numFmtId="2" fontId="36" fillId="0" borderId="0" xfId="0" applyNumberFormat="1" applyFont="1" applyFill="1" applyBorder="1" applyAlignment="1" applyProtection="1">
      <alignment horizontal="center" vertical="center" wrapText="1"/>
    </xf>
    <xf numFmtId="14" fontId="37" fillId="2" borderId="1" xfId="0" applyNumberFormat="1" applyFont="1" applyFill="1" applyBorder="1" applyAlignment="1" applyProtection="1">
      <alignment horizontal="center" vertical="center"/>
      <protection locked="0"/>
    </xf>
    <xf numFmtId="1" fontId="38" fillId="0" borderId="2" xfId="0" applyNumberFormat="1" applyFont="1" applyFill="1" applyBorder="1" applyAlignment="1" applyProtection="1">
      <alignment horizontal="center" vertical="center"/>
    </xf>
    <xf numFmtId="44" fontId="40" fillId="4" borderId="4" xfId="3" applyFont="1" applyFill="1" applyBorder="1" applyAlignment="1" applyProtection="1">
      <alignment horizontal="right"/>
    </xf>
    <xf numFmtId="44" fontId="41" fillId="2" borderId="4" xfId="3" applyFont="1" applyFill="1" applyBorder="1" applyAlignment="1" applyProtection="1">
      <alignment horizontal="right"/>
      <protection locked="0"/>
    </xf>
    <xf numFmtId="44" fontId="41" fillId="2" borderId="5" xfId="3" applyFont="1" applyFill="1" applyBorder="1" applyAlignment="1" applyProtection="1">
      <alignment horizontal="right"/>
      <protection locked="0"/>
    </xf>
    <xf numFmtId="0" fontId="0" fillId="2" borderId="40" xfId="0" applyFill="1" applyBorder="1" applyProtection="1">
      <protection locked="0"/>
    </xf>
    <xf numFmtId="164" fontId="42" fillId="2" borderId="40" xfId="0" applyNumberFormat="1" applyFont="1" applyFill="1" applyBorder="1" applyAlignment="1" applyProtection="1">
      <alignment horizontal="center"/>
      <protection locked="0"/>
    </xf>
    <xf numFmtId="8" fontId="33" fillId="0" borderId="0" xfId="0" applyNumberFormat="1" applyFont="1" applyFill="1" applyBorder="1" applyProtection="1"/>
    <xf numFmtId="2" fontId="43" fillId="0" borderId="0" xfId="0" applyNumberFormat="1" applyFont="1" applyBorder="1" applyAlignment="1" applyProtection="1">
      <alignment vertical="center" wrapText="1"/>
    </xf>
    <xf numFmtId="14" fontId="0" fillId="2" borderId="41" xfId="0" applyNumberFormat="1" applyFill="1" applyBorder="1" applyAlignment="1" applyProtection="1">
      <alignment horizontal="center"/>
      <protection locked="0"/>
    </xf>
    <xf numFmtId="0" fontId="11" fillId="2" borderId="40" xfId="0" applyFont="1" applyFill="1" applyBorder="1" applyProtection="1">
      <protection locked="0"/>
    </xf>
    <xf numFmtId="167" fontId="32" fillId="0" borderId="1" xfId="2" applyNumberFormat="1" applyFont="1" applyBorder="1" applyAlignment="1" applyProtection="1">
      <alignment horizontal="right"/>
    </xf>
    <xf numFmtId="167" fontId="44" fillId="0" borderId="1" xfId="2" applyNumberFormat="1" applyFont="1" applyFill="1" applyBorder="1" applyAlignment="1" applyProtection="1">
      <alignment horizontal="right"/>
    </xf>
    <xf numFmtId="167" fontId="32" fillId="0" borderId="1" xfId="2" applyNumberFormat="1" applyFont="1" applyBorder="1" applyProtection="1"/>
    <xf numFmtId="167" fontId="33" fillId="0" borderId="1" xfId="2" applyNumberFormat="1" applyFont="1" applyBorder="1" applyProtection="1"/>
    <xf numFmtId="2" fontId="8" fillId="5" borderId="1" xfId="0" applyNumberFormat="1" applyFon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4" fontId="8" fillId="5" borderId="6" xfId="0" applyNumberFormat="1" applyFont="1" applyFill="1" applyBorder="1" applyAlignment="1" applyProtection="1">
      <alignment horizontal="center" vertical="top" wrapText="1"/>
      <protection locked="0"/>
    </xf>
    <xf numFmtId="4" fontId="8" fillId="5" borderId="6" xfId="0" applyNumberFormat="1" applyFont="1" applyFill="1" applyBorder="1" applyProtection="1">
      <protection locked="0"/>
    </xf>
    <xf numFmtId="4" fontId="8" fillId="5" borderId="1" xfId="0" applyNumberFormat="1" applyFont="1" applyFill="1" applyBorder="1" applyProtection="1">
      <protection locked="0"/>
    </xf>
    <xf numFmtId="1" fontId="45" fillId="0" borderId="0" xfId="0" applyNumberFormat="1" applyFont="1" applyFill="1" applyBorder="1" applyAlignment="1" applyProtection="1">
      <alignment horizontal="center" vertical="center"/>
    </xf>
    <xf numFmtId="44" fontId="43" fillId="2" borderId="1" xfId="3" applyFont="1" applyFill="1" applyBorder="1" applyAlignment="1" applyProtection="1">
      <alignment vertical="center" wrapText="1"/>
      <protection locked="0"/>
    </xf>
    <xf numFmtId="44" fontId="43" fillId="6" borderId="1" xfId="3" applyFont="1" applyFill="1" applyBorder="1" applyAlignment="1" applyProtection="1">
      <alignment vertical="center" wrapText="1"/>
    </xf>
    <xf numFmtId="0" fontId="0" fillId="0" borderId="0" xfId="0" applyProtection="1"/>
    <xf numFmtId="0" fontId="0" fillId="0" borderId="0" xfId="0" applyBorder="1" applyProtection="1"/>
    <xf numFmtId="0" fontId="46" fillId="0" borderId="7" xfId="0" applyFont="1" applyBorder="1" applyProtection="1"/>
    <xf numFmtId="0" fontId="0" fillId="0" borderId="7" xfId="0" applyBorder="1" applyProtection="1"/>
    <xf numFmtId="0" fontId="23" fillId="0" borderId="7" xfId="0" applyFont="1" applyBorder="1" applyProtection="1"/>
    <xf numFmtId="0" fontId="46" fillId="0" borderId="0" xfId="0" applyFont="1" applyBorder="1" applyProtection="1"/>
    <xf numFmtId="0" fontId="23" fillId="0" borderId="0" xfId="0" applyFont="1" applyBorder="1" applyProtection="1"/>
    <xf numFmtId="0" fontId="0" fillId="0" borderId="8" xfId="0" applyBorder="1" applyProtection="1"/>
    <xf numFmtId="44" fontId="47" fillId="0" borderId="4" xfId="3" applyFont="1" applyBorder="1" applyAlignment="1" applyProtection="1">
      <alignment horizontal="right"/>
    </xf>
    <xf numFmtId="0" fontId="0" fillId="0" borderId="0" xfId="0" applyFill="1" applyAlignment="1" applyProtection="1">
      <alignment horizontal="center"/>
    </xf>
    <xf numFmtId="0" fontId="40" fillId="4" borderId="0" xfId="0" applyFont="1" applyFill="1" applyBorder="1" applyAlignment="1" applyProtection="1">
      <alignment horizontal="center"/>
    </xf>
    <xf numFmtId="0" fontId="0" fillId="0" borderId="4" xfId="0" applyBorder="1" applyProtection="1"/>
    <xf numFmtId="0" fontId="13" fillId="0" borderId="0" xfId="0" applyFont="1" applyAlignment="1" applyProtection="1"/>
    <xf numFmtId="0" fontId="0" fillId="0" borderId="0" xfId="0" applyAlignment="1" applyProtection="1"/>
    <xf numFmtId="0" fontId="0" fillId="0" borderId="0" xfId="0" applyFill="1" applyProtection="1"/>
    <xf numFmtId="0" fontId="39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49" fillId="0" borderId="9" xfId="0" applyFont="1" applyBorder="1" applyAlignment="1" applyProtection="1">
      <alignment horizontal="center" vertical="center" wrapText="1"/>
    </xf>
    <xf numFmtId="0" fontId="49" fillId="7" borderId="42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</xf>
    <xf numFmtId="0" fontId="0" fillId="0" borderId="11" xfId="0" applyBorder="1" applyProtection="1"/>
    <xf numFmtId="0" fontId="0" fillId="0" borderId="12" xfId="0" applyBorder="1" applyProtection="1"/>
    <xf numFmtId="0" fontId="15" fillId="0" borderId="0" xfId="0" applyFont="1" applyBorder="1" applyAlignment="1" applyProtection="1">
      <alignment horizontal="center" vertical="center" wrapText="1"/>
    </xf>
    <xf numFmtId="14" fontId="16" fillId="0" borderId="0" xfId="0" applyNumberFormat="1" applyFont="1" applyFill="1" applyBorder="1" applyAlignment="1" applyProtection="1">
      <alignment vertical="center"/>
    </xf>
    <xf numFmtId="44" fontId="0" fillId="0" borderId="0" xfId="0" applyNumberFormat="1" applyProtection="1"/>
    <xf numFmtId="0" fontId="2" fillId="0" borderId="0" xfId="0" applyFont="1" applyAlignment="1" applyProtection="1">
      <alignment horizontal="right"/>
    </xf>
    <xf numFmtId="0" fontId="11" fillId="0" borderId="0" xfId="0" applyFont="1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11" fillId="0" borderId="0" xfId="0" applyFont="1" applyAlignment="1" applyProtection="1">
      <alignment horizontal="right"/>
    </xf>
    <xf numFmtId="0" fontId="50" fillId="0" borderId="0" xfId="0" applyFont="1" applyAlignment="1" applyProtection="1">
      <alignment horizontal="center" vertical="center" textRotation="90"/>
    </xf>
    <xf numFmtId="0" fontId="11" fillId="0" borderId="0" xfId="0" applyFont="1" applyProtection="1"/>
    <xf numFmtId="0" fontId="0" fillId="0" borderId="0" xfId="0" applyFill="1" applyBorder="1" applyAlignment="1" applyProtection="1">
      <alignment horizontal="center"/>
    </xf>
    <xf numFmtId="14" fontId="0" fillId="0" borderId="0" xfId="0" applyNumberFormat="1" applyFill="1" applyBorder="1" applyAlignment="1" applyProtection="1">
      <alignment horizontal="center"/>
    </xf>
    <xf numFmtId="14" fontId="11" fillId="0" borderId="0" xfId="0" applyNumberFormat="1" applyFont="1" applyFill="1" applyBorder="1" applyAlignment="1" applyProtection="1">
      <alignment horizontal="left"/>
    </xf>
    <xf numFmtId="0" fontId="33" fillId="0" borderId="0" xfId="0" applyFont="1" applyProtection="1"/>
    <xf numFmtId="0" fontId="11" fillId="0" borderId="0" xfId="0" applyFont="1" applyAlignment="1" applyProtection="1">
      <alignment horizontal="left"/>
    </xf>
    <xf numFmtId="0" fontId="11" fillId="0" borderId="0" xfId="0" applyFont="1" applyFill="1" applyProtection="1"/>
    <xf numFmtId="0" fontId="8" fillId="0" borderId="0" xfId="0" applyFont="1" applyProtection="1"/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horizontal="right"/>
    </xf>
    <xf numFmtId="14" fontId="33" fillId="0" borderId="0" xfId="0" applyNumberFormat="1" applyFont="1" applyFill="1" applyBorder="1" applyAlignment="1" applyProtection="1">
      <alignment horizontal="center"/>
    </xf>
    <xf numFmtId="0" fontId="51" fillId="0" borderId="0" xfId="0" applyFont="1" applyFill="1" applyBorder="1" applyAlignment="1" applyProtection="1">
      <alignment horizontal="right" vertical="center"/>
    </xf>
    <xf numFmtId="0" fontId="33" fillId="0" borderId="0" xfId="0" applyFont="1" applyBorder="1" applyProtection="1"/>
    <xf numFmtId="166" fontId="32" fillId="0" borderId="0" xfId="2" applyNumberFormat="1" applyFont="1" applyBorder="1" applyProtection="1"/>
    <xf numFmtId="166" fontId="33" fillId="0" borderId="0" xfId="2" applyNumberFormat="1" applyFont="1" applyBorder="1" applyProtection="1"/>
    <xf numFmtId="0" fontId="44" fillId="8" borderId="0" xfId="0" applyFont="1" applyFill="1" applyProtection="1"/>
    <xf numFmtId="0" fontId="11" fillId="8" borderId="0" xfId="0" applyFont="1" applyFill="1" applyProtection="1"/>
    <xf numFmtId="0" fontId="52" fillId="0" borderId="8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4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textRotation="90"/>
    </xf>
    <xf numFmtId="14" fontId="45" fillId="0" borderId="0" xfId="0" applyNumberFormat="1" applyFont="1" applyFill="1" applyBorder="1" applyAlignment="1" applyProtection="1">
      <alignment horizontal="center" vertical="center"/>
    </xf>
    <xf numFmtId="0" fontId="5" fillId="0" borderId="8" xfId="0" applyFont="1" applyBorder="1" applyProtection="1"/>
    <xf numFmtId="4" fontId="6" fillId="0" borderId="0" xfId="0" applyNumberFormat="1" applyFont="1" applyBorder="1" applyProtection="1"/>
    <xf numFmtId="0" fontId="6" fillId="0" borderId="0" xfId="0" applyFont="1" applyBorder="1" applyProtection="1"/>
    <xf numFmtId="0" fontId="6" fillId="0" borderId="4" xfId="0" applyFont="1" applyBorder="1" applyProtection="1"/>
    <xf numFmtId="0" fontId="6" fillId="0" borderId="0" xfId="0" applyFont="1" applyProtection="1"/>
    <xf numFmtId="0" fontId="22" fillId="0" borderId="8" xfId="0" applyFont="1" applyBorder="1" applyAlignment="1" applyProtection="1">
      <alignment horizontal="right" vertical="center" wrapText="1"/>
    </xf>
    <xf numFmtId="0" fontId="8" fillId="0" borderId="0" xfId="0" applyFont="1" applyBorder="1" applyProtection="1"/>
    <xf numFmtId="0" fontId="8" fillId="0" borderId="4" xfId="0" applyFont="1" applyBorder="1" applyProtection="1"/>
    <xf numFmtId="0" fontId="39" fillId="0" borderId="0" xfId="0" applyFont="1" applyFill="1" applyBorder="1" applyAlignment="1" applyProtection="1">
      <alignment horizontal="left" vertical="center" wrapText="1"/>
    </xf>
    <xf numFmtId="4" fontId="8" fillId="0" borderId="0" xfId="0" applyNumberFormat="1" applyFont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7" fillId="6" borderId="18" xfId="0" applyFont="1" applyFill="1" applyBorder="1" applyAlignment="1" applyProtection="1">
      <alignment horizontal="center" vertical="center" wrapText="1"/>
    </xf>
    <xf numFmtId="4" fontId="0" fillId="0" borderId="0" xfId="0" applyNumberFormat="1" applyFill="1" applyBorder="1" applyProtection="1"/>
    <xf numFmtId="0" fontId="8" fillId="0" borderId="0" xfId="0" applyFont="1" applyFill="1" applyBorder="1" applyProtection="1"/>
    <xf numFmtId="0" fontId="8" fillId="0" borderId="18" xfId="0" applyFont="1" applyBorder="1" applyProtection="1"/>
    <xf numFmtId="4" fontId="8" fillId="0" borderId="0" xfId="0" applyNumberFormat="1" applyFont="1" applyFill="1" applyBorder="1" applyProtection="1"/>
    <xf numFmtId="0" fontId="8" fillId="0" borderId="8" xfId="0" applyFont="1" applyFill="1" applyBorder="1" applyProtection="1"/>
    <xf numFmtId="0" fontId="7" fillId="0" borderId="0" xfId="0" applyFont="1" applyBorder="1" applyAlignment="1" applyProtection="1">
      <alignment horizontal="center"/>
    </xf>
    <xf numFmtId="4" fontId="7" fillId="0" borderId="0" xfId="0" applyNumberFormat="1" applyFont="1" applyBorder="1" applyProtection="1"/>
    <xf numFmtId="4" fontId="7" fillId="6" borderId="1" xfId="0" applyNumberFormat="1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/>
    </xf>
    <xf numFmtId="4" fontId="7" fillId="6" borderId="20" xfId="0" applyNumberFormat="1" applyFont="1" applyFill="1" applyBorder="1" applyAlignment="1" applyProtection="1">
      <alignment horizontal="center"/>
    </xf>
    <xf numFmtId="4" fontId="8" fillId="0" borderId="10" xfId="0" applyNumberFormat="1" applyFont="1" applyBorder="1" applyProtection="1"/>
    <xf numFmtId="4" fontId="8" fillId="0" borderId="17" xfId="0" applyNumberFormat="1" applyFont="1" applyBorder="1" applyProtection="1"/>
    <xf numFmtId="2" fontId="0" fillId="0" borderId="1" xfId="0" applyNumberFormat="1" applyBorder="1" applyProtection="1"/>
    <xf numFmtId="2" fontId="8" fillId="0" borderId="1" xfId="0" applyNumberFormat="1" applyFont="1" applyBorder="1" applyProtection="1"/>
    <xf numFmtId="2" fontId="8" fillId="0" borderId="20" xfId="0" applyNumberFormat="1" applyFont="1" applyBorder="1" applyProtection="1"/>
    <xf numFmtId="4" fontId="8" fillId="0" borderId="8" xfId="0" applyNumberFormat="1" applyFont="1" applyBorder="1" applyProtection="1"/>
    <xf numFmtId="4" fontId="8" fillId="0" borderId="2" xfId="0" applyNumberFormat="1" applyFont="1" applyBorder="1" applyProtection="1"/>
    <xf numFmtId="2" fontId="7" fillId="6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</xf>
    <xf numFmtId="2" fontId="8" fillId="0" borderId="0" xfId="0" applyNumberFormat="1" applyFont="1" applyBorder="1" applyProtection="1"/>
    <xf numFmtId="2" fontId="8" fillId="0" borderId="4" xfId="0" applyNumberFormat="1" applyFont="1" applyBorder="1" applyProtection="1"/>
    <xf numFmtId="4" fontId="8" fillId="0" borderId="3" xfId="0" applyNumberFormat="1" applyFont="1" applyBorder="1" applyProtection="1"/>
    <xf numFmtId="0" fontId="8" fillId="0" borderId="8" xfId="0" applyFont="1" applyBorder="1" applyProtection="1"/>
    <xf numFmtId="4" fontId="0" fillId="0" borderId="0" xfId="0" applyNumberFormat="1" applyBorder="1" applyProtection="1"/>
    <xf numFmtId="2" fontId="39" fillId="0" borderId="0" xfId="0" applyNumberFormat="1" applyFont="1" applyFill="1" applyBorder="1" applyAlignment="1" applyProtection="1">
      <alignment horizontal="center" vertical="center"/>
    </xf>
    <xf numFmtId="4" fontId="39" fillId="0" borderId="4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wrapText="1"/>
    </xf>
    <xf numFmtId="0" fontId="46" fillId="0" borderId="4" xfId="0" applyFont="1" applyBorder="1" applyProtection="1"/>
    <xf numFmtId="4" fontId="7" fillId="6" borderId="1" xfId="0" applyNumberFormat="1" applyFont="1" applyFill="1" applyBorder="1" applyAlignment="1" applyProtection="1">
      <alignment horizontal="center" vertical="center" wrapText="1"/>
    </xf>
    <xf numFmtId="4" fontId="7" fillId="0" borderId="0" xfId="0" applyNumberFormat="1" applyFont="1" applyBorder="1" applyAlignment="1" applyProtection="1">
      <alignment horizontal="center" vertical="top" wrapText="1"/>
    </xf>
    <xf numFmtId="0" fontId="8" fillId="0" borderId="18" xfId="0" applyFont="1" applyBorder="1" applyAlignment="1" applyProtection="1">
      <alignment vertical="top" wrapText="1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Border="1" applyProtection="1"/>
    <xf numFmtId="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vertical="top" wrapText="1"/>
    </xf>
    <xf numFmtId="0" fontId="8" fillId="0" borderId="21" xfId="0" applyFont="1" applyFill="1" applyBorder="1" applyAlignment="1" applyProtection="1">
      <alignment vertical="top" wrapText="1"/>
    </xf>
    <xf numFmtId="4" fontId="8" fillId="0" borderId="6" xfId="0" applyNumberFormat="1" applyFont="1" applyFill="1" applyBorder="1" applyAlignment="1" applyProtection="1">
      <alignment horizontal="center" vertical="top" wrapText="1"/>
    </xf>
    <xf numFmtId="4" fontId="8" fillId="0" borderId="6" xfId="0" applyNumberFormat="1" applyFont="1" applyBorder="1" applyProtection="1"/>
    <xf numFmtId="4" fontId="7" fillId="0" borderId="3" xfId="0" applyNumberFormat="1" applyFont="1" applyBorder="1" applyAlignment="1" applyProtection="1"/>
    <xf numFmtId="0" fontId="46" fillId="0" borderId="0" xfId="0" applyFont="1" applyFill="1" applyBorder="1" applyProtection="1"/>
    <xf numFmtId="0" fontId="46" fillId="0" borderId="4" xfId="0" applyFont="1" applyFill="1" applyBorder="1" applyProtection="1"/>
    <xf numFmtId="4" fontId="7" fillId="0" borderId="8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Border="1" applyAlignment="1" applyProtection="1"/>
    <xf numFmtId="0" fontId="39" fillId="0" borderId="0" xfId="0" applyFont="1" applyFill="1" applyBorder="1" applyAlignment="1" applyProtection="1">
      <alignment horizontal="center" vertical="center"/>
    </xf>
    <xf numFmtId="4" fontId="39" fillId="0" borderId="4" xfId="0" applyNumberFormat="1" applyFont="1" applyFill="1" applyBorder="1" applyAlignment="1" applyProtection="1">
      <alignment vertical="center"/>
    </xf>
    <xf numFmtId="4" fontId="7" fillId="0" borderId="16" xfId="0" applyNumberFormat="1" applyFont="1" applyBorder="1" applyProtection="1"/>
    <xf numFmtId="44" fontId="46" fillId="0" borderId="4" xfId="3" applyFont="1" applyBorder="1" applyProtection="1"/>
    <xf numFmtId="4" fontId="7" fillId="0" borderId="8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/>
    </xf>
    <xf numFmtId="0" fontId="46" fillId="0" borderId="0" xfId="0" applyFont="1" applyFill="1" applyBorder="1" applyAlignment="1" applyProtection="1"/>
    <xf numFmtId="0" fontId="7" fillId="0" borderId="8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8" fillId="0" borderId="21" xfId="0" applyFont="1" applyBorder="1" applyProtection="1"/>
    <xf numFmtId="0" fontId="10" fillId="0" borderId="0" xfId="0" applyFont="1" applyBorder="1" applyAlignment="1" applyProtection="1">
      <alignment vertical="center"/>
    </xf>
    <xf numFmtId="0" fontId="39" fillId="0" borderId="4" xfId="0" applyFont="1" applyFill="1" applyBorder="1" applyAlignment="1" applyProtection="1">
      <alignment vertical="center"/>
    </xf>
    <xf numFmtId="0" fontId="0" fillId="0" borderId="22" xfId="0" applyBorder="1" applyProtection="1"/>
    <xf numFmtId="4" fontId="0" fillId="0" borderId="11" xfId="0" applyNumberFormat="1" applyBorder="1" applyProtection="1"/>
    <xf numFmtId="44" fontId="40" fillId="4" borderId="3" xfId="3" applyFont="1" applyFill="1" applyBorder="1" applyAlignment="1" applyProtection="1">
      <alignment vertical="center"/>
    </xf>
    <xf numFmtId="2" fontId="53" fillId="0" borderId="0" xfId="0" applyNumberFormat="1" applyFont="1" applyFill="1" applyBorder="1" applyAlignment="1" applyProtection="1">
      <alignment vertical="center" wrapText="1"/>
    </xf>
    <xf numFmtId="44" fontId="40" fillId="0" borderId="0" xfId="3" applyFont="1" applyFill="1" applyBorder="1" applyAlignment="1" applyProtection="1">
      <alignment vertical="center"/>
    </xf>
    <xf numFmtId="4" fontId="0" fillId="0" borderId="0" xfId="0" applyNumberFormat="1" applyProtection="1"/>
    <xf numFmtId="0" fontId="54" fillId="0" borderId="0" xfId="0" applyFont="1" applyAlignment="1" applyProtection="1">
      <alignment horizontal="center" vertical="center"/>
    </xf>
    <xf numFmtId="0" fontId="55" fillId="0" borderId="0" xfId="0" applyFont="1" applyAlignment="1" applyProtection="1">
      <alignment horizontal="left" vertical="center" indent="5"/>
    </xf>
    <xf numFmtId="0" fontId="15" fillId="0" borderId="0" xfId="0" applyFont="1" applyAlignment="1" applyProtection="1">
      <alignment horizontal="justify" vertical="center"/>
    </xf>
    <xf numFmtId="0" fontId="56" fillId="0" borderId="0" xfId="0" applyFont="1" applyAlignment="1" applyProtection="1">
      <alignment horizontal="center" vertical="center"/>
    </xf>
    <xf numFmtId="0" fontId="57" fillId="0" borderId="0" xfId="0" applyFont="1" applyAlignment="1" applyProtection="1">
      <alignment horizontal="justify" vertical="center"/>
    </xf>
    <xf numFmtId="0" fontId="18" fillId="6" borderId="1" xfId="0" applyFont="1" applyFill="1" applyBorder="1" applyAlignment="1" applyProtection="1">
      <alignment vertical="center" wrapText="1"/>
    </xf>
    <xf numFmtId="0" fontId="58" fillId="6" borderId="1" xfId="0" applyFont="1" applyFill="1" applyBorder="1" applyAlignment="1" applyProtection="1">
      <alignment vertical="center" wrapText="1"/>
    </xf>
    <xf numFmtId="0" fontId="58" fillId="0" borderId="0" xfId="0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 readingOrder="1"/>
    </xf>
    <xf numFmtId="0" fontId="0" fillId="0" borderId="0" xfId="0" applyAlignment="1" applyProtection="1">
      <alignment horizontal="center" vertical="center" wrapText="1" readingOrder="1"/>
    </xf>
    <xf numFmtId="0" fontId="0" fillId="0" borderId="0" xfId="0" applyAlignment="1" applyProtection="1">
      <alignment readingOrder="1"/>
    </xf>
    <xf numFmtId="0" fontId="2" fillId="0" borderId="0" xfId="0" applyFont="1" applyAlignment="1" applyProtection="1">
      <alignment readingOrder="1"/>
    </xf>
    <xf numFmtId="0" fontId="44" fillId="8" borderId="0" xfId="0" applyFont="1" applyFill="1" applyProtection="1">
      <protection locked="0"/>
    </xf>
    <xf numFmtId="1" fontId="0" fillId="0" borderId="0" xfId="0" applyNumberFormat="1" applyAlignment="1" applyProtection="1">
      <alignment readingOrder="1"/>
    </xf>
    <xf numFmtId="0" fontId="35" fillId="0" borderId="0" xfId="0" applyFont="1" applyAlignment="1" applyProtection="1">
      <alignment readingOrder="1"/>
    </xf>
    <xf numFmtId="0" fontId="59" fillId="0" borderId="0" xfId="0" applyFont="1" applyAlignment="1" applyProtection="1">
      <alignment readingOrder="1"/>
    </xf>
    <xf numFmtId="1" fontId="59" fillId="0" borderId="0" xfId="0" applyNumberFormat="1" applyFont="1" applyAlignment="1" applyProtection="1">
      <alignment readingOrder="1"/>
    </xf>
    <xf numFmtId="0" fontId="11" fillId="0" borderId="0" xfId="0" applyFont="1" applyAlignment="1" applyProtection="1">
      <alignment readingOrder="1"/>
    </xf>
    <xf numFmtId="0" fontId="59" fillId="0" borderId="0" xfId="0" applyFont="1" applyAlignment="1" applyProtection="1">
      <alignment wrapText="1" readingOrder="1"/>
    </xf>
    <xf numFmtId="2" fontId="2" fillId="0" borderId="0" xfId="0" applyNumberFormat="1" applyFont="1" applyAlignment="1" applyProtection="1">
      <alignment readingOrder="1"/>
    </xf>
    <xf numFmtId="2" fontId="39" fillId="7" borderId="42" xfId="0" applyNumberFormat="1" applyFont="1" applyFill="1" applyBorder="1" applyAlignment="1" applyProtection="1">
      <alignment horizontal="center" vertical="center" wrapText="1"/>
    </xf>
    <xf numFmtId="14" fontId="0" fillId="2" borderId="4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0" fontId="2" fillId="0" borderId="0" xfId="0" applyFont="1" applyProtection="1"/>
    <xf numFmtId="0" fontId="39" fillId="0" borderId="24" xfId="0" applyFont="1" applyBorder="1" applyProtection="1"/>
    <xf numFmtId="0" fontId="39" fillId="0" borderId="8" xfId="0" applyFont="1" applyBorder="1" applyProtection="1"/>
    <xf numFmtId="44" fontId="33" fillId="9" borderId="25" xfId="0" applyNumberFormat="1" applyFont="1" applyFill="1" applyBorder="1" applyProtection="1"/>
    <xf numFmtId="8" fontId="33" fillId="9" borderId="25" xfId="0" applyNumberFormat="1" applyFont="1" applyFill="1" applyBorder="1" applyProtection="1"/>
    <xf numFmtId="0" fontId="60" fillId="6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protection locked="0"/>
    </xf>
    <xf numFmtId="0" fontId="49" fillId="0" borderId="10" xfId="0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>
      <alignment vertical="center" wrapText="1"/>
    </xf>
    <xf numFmtId="0" fontId="1" fillId="0" borderId="0" xfId="0" applyFont="1"/>
    <xf numFmtId="168" fontId="0" fillId="0" borderId="0" xfId="0" applyNumberFormat="1"/>
    <xf numFmtId="0" fontId="2" fillId="0" borderId="0" xfId="0" applyFont="1"/>
    <xf numFmtId="0" fontId="0" fillId="0" borderId="26" xfId="0" applyBorder="1" applyProtection="1"/>
    <xf numFmtId="0" fontId="0" fillId="0" borderId="0" xfId="0" applyFill="1" applyAlignment="1" applyProtection="1"/>
    <xf numFmtId="0" fontId="7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readingOrder="1"/>
    </xf>
    <xf numFmtId="0" fontId="75" fillId="2" borderId="43" xfId="0" applyFont="1" applyFill="1" applyBorder="1" applyAlignment="1" applyProtection="1">
      <alignment horizontal="center" vertical="center"/>
      <protection locked="0"/>
    </xf>
    <xf numFmtId="0" fontId="77" fillId="0" borderId="0" xfId="0" applyFont="1" applyAlignment="1" applyProtection="1">
      <alignment horizontal="right"/>
    </xf>
    <xf numFmtId="0" fontId="20" fillId="11" borderId="0" xfId="0" applyFont="1" applyFill="1" applyProtection="1"/>
    <xf numFmtId="0" fontId="2" fillId="0" borderId="0" xfId="0" applyFont="1" applyAlignment="1" applyProtection="1">
      <alignment horizontal="right" vertical="center"/>
    </xf>
    <xf numFmtId="0" fontId="48" fillId="0" borderId="8" xfId="0" applyFont="1" applyFill="1" applyBorder="1" applyAlignment="1" applyProtection="1">
      <alignment vertical="top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14" fontId="0" fillId="2" borderId="40" xfId="0" applyNumberForma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/>
    </xf>
    <xf numFmtId="164" fontId="42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ill="1" applyBorder="1" applyAlignment="1" applyProtection="1"/>
    <xf numFmtId="0" fontId="11" fillId="0" borderId="0" xfId="0" applyFont="1" applyFill="1" applyBorder="1" applyAlignment="1" applyProtection="1"/>
    <xf numFmtId="0" fontId="75" fillId="0" borderId="0" xfId="0" applyFont="1" applyFill="1" applyBorder="1" applyAlignment="1" applyProtection="1">
      <alignment horizontal="center" vertical="center"/>
    </xf>
    <xf numFmtId="44" fontId="41" fillId="0" borderId="4" xfId="3" applyFont="1" applyFill="1" applyBorder="1" applyAlignment="1" applyProtection="1">
      <alignment horizontal="right"/>
    </xf>
    <xf numFmtId="0" fontId="42" fillId="0" borderId="8" xfId="0" applyFont="1" applyFill="1" applyBorder="1" applyAlignment="1" applyProtection="1">
      <alignment vertical="top" wrapText="1"/>
    </xf>
    <xf numFmtId="0" fontId="42" fillId="0" borderId="0" xfId="0" applyFont="1" applyFill="1" applyBorder="1" applyAlignment="1" applyProtection="1">
      <alignment vertical="top" wrapText="1"/>
    </xf>
    <xf numFmtId="0" fontId="42" fillId="0" borderId="22" xfId="0" applyFont="1" applyFill="1" applyBorder="1" applyAlignment="1" applyProtection="1">
      <alignment vertical="top" wrapText="1"/>
    </xf>
    <xf numFmtId="0" fontId="42" fillId="0" borderId="11" xfId="0" applyFont="1" applyFill="1" applyBorder="1" applyAlignment="1" applyProtection="1">
      <alignment vertical="top" wrapText="1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 textRotation="90"/>
    </xf>
    <xf numFmtId="0" fontId="37" fillId="0" borderId="11" xfId="0" applyFont="1" applyBorder="1" applyAlignment="1" applyProtection="1">
      <alignment horizontal="center" vertical="center" textRotation="90"/>
    </xf>
    <xf numFmtId="0" fontId="0" fillId="2" borderId="40" xfId="0" applyFill="1" applyBorder="1" applyAlignment="1" applyProtection="1">
      <alignment horizontal="left"/>
      <protection locked="0"/>
    </xf>
    <xf numFmtId="0" fontId="37" fillId="0" borderId="0" xfId="0" applyFont="1" applyAlignment="1" applyProtection="1">
      <alignment horizontal="center" vertical="center" textRotation="90"/>
    </xf>
    <xf numFmtId="0" fontId="2" fillId="0" borderId="0" xfId="0" applyFont="1" applyAlignment="1" applyProtection="1">
      <alignment horizontal="left"/>
    </xf>
    <xf numFmtId="0" fontId="2" fillId="2" borderId="40" xfId="0" applyFont="1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164" fontId="2" fillId="2" borderId="40" xfId="0" applyNumberFormat="1" applyFont="1" applyFill="1" applyBorder="1" applyAlignment="1" applyProtection="1">
      <alignment horizontal="center"/>
      <protection locked="0"/>
    </xf>
    <xf numFmtId="0" fontId="60" fillId="6" borderId="6" xfId="0" applyFont="1" applyFill="1" applyBorder="1" applyAlignment="1" applyProtection="1">
      <alignment horizontal="center" vertical="center" wrapText="1"/>
    </xf>
    <xf numFmtId="0" fontId="60" fillId="6" borderId="9" xfId="0" applyFont="1" applyFill="1" applyBorder="1" applyAlignment="1" applyProtection="1">
      <alignment horizontal="center" vertical="center" wrapText="1"/>
    </xf>
    <xf numFmtId="14" fontId="0" fillId="2" borderId="40" xfId="0" applyNumberFormat="1" applyFill="1" applyBorder="1" applyAlignment="1" applyProtection="1">
      <alignment horizontal="left"/>
      <protection locked="0"/>
    </xf>
    <xf numFmtId="0" fontId="62" fillId="2" borderId="40" xfId="0" applyFont="1" applyFill="1" applyBorder="1" applyAlignment="1" applyProtection="1">
      <alignment horizontal="left"/>
      <protection locked="0"/>
    </xf>
    <xf numFmtId="0" fontId="42" fillId="0" borderId="0" xfId="0" applyFont="1" applyFill="1" applyBorder="1" applyAlignment="1" applyProtection="1">
      <alignment horizontal="left"/>
    </xf>
    <xf numFmtId="0" fontId="63" fillId="2" borderId="40" xfId="1" applyFont="1" applyFill="1" applyBorder="1" applyAlignment="1" applyProtection="1">
      <alignment horizontal="center"/>
      <protection locked="0"/>
    </xf>
    <xf numFmtId="165" fontId="49" fillId="2" borderId="40" xfId="0" applyNumberFormat="1" applyFont="1" applyFill="1" applyBorder="1" applyAlignment="1" applyProtection="1">
      <alignment horizontal="center"/>
      <protection locked="0"/>
    </xf>
    <xf numFmtId="14" fontId="44" fillId="8" borderId="0" xfId="0" applyNumberFormat="1" applyFont="1" applyFill="1" applyAlignment="1" applyProtection="1">
      <alignment horizontal="center"/>
      <protection locked="0"/>
    </xf>
    <xf numFmtId="0" fontId="44" fillId="8" borderId="0" xfId="0" applyFont="1" applyFill="1" applyAlignment="1" applyProtection="1">
      <alignment horizontal="center"/>
      <protection locked="0"/>
    </xf>
    <xf numFmtId="0" fontId="49" fillId="0" borderId="2" xfId="4" applyFont="1" applyFill="1" applyBorder="1" applyAlignment="1" applyProtection="1">
      <alignment horizontal="left" vertical="center" indent="9"/>
    </xf>
    <xf numFmtId="0" fontId="49" fillId="0" borderId="17" xfId="4" applyFont="1" applyFill="1" applyBorder="1" applyAlignment="1" applyProtection="1">
      <alignment horizontal="left" vertical="center" indent="9"/>
    </xf>
    <xf numFmtId="0" fontId="61" fillId="8" borderId="0" xfId="0" applyFont="1" applyFill="1" applyAlignment="1" applyProtection="1">
      <alignment horizontal="left" vertical="top" wrapText="1"/>
    </xf>
    <xf numFmtId="0" fontId="41" fillId="0" borderId="0" xfId="0" applyFont="1" applyFill="1" applyAlignment="1" applyProtection="1">
      <alignment horizontal="center" vertical="center"/>
    </xf>
    <xf numFmtId="0" fontId="44" fillId="8" borderId="0" xfId="0" applyFont="1" applyFill="1" applyAlignment="1" applyProtection="1">
      <alignment horizontal="right"/>
    </xf>
    <xf numFmtId="14" fontId="33" fillId="0" borderId="2" xfId="4" applyNumberFormat="1" applyFont="1" applyFill="1" applyBorder="1" applyAlignment="1" applyProtection="1">
      <alignment horizontal="left" indent="9"/>
    </xf>
    <xf numFmtId="14" fontId="33" fillId="0" borderId="17" xfId="4" applyNumberFormat="1" applyFont="1" applyFill="1" applyBorder="1" applyAlignment="1" applyProtection="1">
      <alignment horizontal="left" indent="9"/>
    </xf>
    <xf numFmtId="0" fontId="33" fillId="0" borderId="26" xfId="0" applyFont="1" applyBorder="1" applyAlignment="1" applyProtection="1">
      <alignment horizontal="left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40" xfId="0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left" wrapText="1"/>
    </xf>
    <xf numFmtId="0" fontId="79" fillId="10" borderId="24" xfId="0" applyFont="1" applyFill="1" applyBorder="1" applyAlignment="1" applyProtection="1">
      <alignment vertical="center" wrapText="1"/>
    </xf>
    <xf numFmtId="0" fontId="79" fillId="10" borderId="7" xfId="0" applyFont="1" applyFill="1" applyBorder="1" applyAlignment="1" applyProtection="1">
      <alignment vertical="center" wrapText="1"/>
    </xf>
    <xf numFmtId="0" fontId="79" fillId="10" borderId="5" xfId="0" applyFont="1" applyFill="1" applyBorder="1" applyAlignment="1" applyProtection="1">
      <alignment vertical="center" wrapText="1"/>
    </xf>
    <xf numFmtId="0" fontId="79" fillId="10" borderId="22" xfId="0" applyFont="1" applyFill="1" applyBorder="1" applyAlignment="1" applyProtection="1">
      <alignment vertical="center" wrapText="1"/>
    </xf>
    <xf numFmtId="0" fontId="79" fillId="10" borderId="11" xfId="0" applyFont="1" applyFill="1" applyBorder="1" applyAlignment="1" applyProtection="1">
      <alignment vertical="center" wrapText="1"/>
    </xf>
    <xf numFmtId="0" fontId="79" fillId="10" borderId="12" xfId="0" applyFont="1" applyFill="1" applyBorder="1" applyAlignment="1" applyProtection="1">
      <alignment vertical="center" wrapText="1"/>
    </xf>
    <xf numFmtId="0" fontId="60" fillId="2" borderId="4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right" vertical="center" wrapText="1"/>
    </xf>
    <xf numFmtId="0" fontId="39" fillId="3" borderId="14" xfId="0" applyFont="1" applyFill="1" applyBorder="1" applyAlignment="1" applyProtection="1">
      <alignment horizontal="left" vertical="center" wrapText="1"/>
    </xf>
    <xf numFmtId="0" fontId="39" fillId="3" borderId="15" xfId="0" applyFont="1" applyFill="1" applyBorder="1" applyAlignment="1" applyProtection="1">
      <alignment horizontal="left" vertical="center" wrapText="1"/>
    </xf>
    <xf numFmtId="0" fontId="39" fillId="3" borderId="16" xfId="0" applyFont="1" applyFill="1" applyBorder="1" applyAlignment="1" applyProtection="1">
      <alignment horizontal="left" vertical="center" wrapText="1"/>
    </xf>
    <xf numFmtId="0" fontId="42" fillId="2" borderId="40" xfId="0" applyNumberFormat="1" applyFont="1" applyFill="1" applyBorder="1" applyAlignment="1" applyProtection="1">
      <alignment horizontal="center"/>
      <protection locked="0"/>
    </xf>
    <xf numFmtId="168" fontId="72" fillId="2" borderId="40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wrapText="1"/>
    </xf>
    <xf numFmtId="168" fontId="73" fillId="2" borderId="0" xfId="0" applyNumberFormat="1" applyFont="1" applyFill="1" applyBorder="1" applyAlignment="1" applyProtection="1">
      <alignment horizontal="center" vertical="center"/>
    </xf>
    <xf numFmtId="168" fontId="73" fillId="2" borderId="40" xfId="0" applyNumberFormat="1" applyFont="1" applyFill="1" applyBorder="1" applyAlignment="1" applyProtection="1">
      <alignment horizontal="center" vertical="center"/>
    </xf>
    <xf numFmtId="0" fontId="64" fillId="0" borderId="33" xfId="0" applyFont="1" applyBorder="1" applyAlignment="1" applyProtection="1">
      <alignment horizontal="center" vertical="center" textRotation="90" wrapText="1"/>
    </xf>
    <xf numFmtId="0" fontId="64" fillId="0" borderId="9" xfId="0" applyFont="1" applyBorder="1" applyAlignment="1" applyProtection="1">
      <alignment horizontal="center" vertical="center" textRotation="90" wrapText="1"/>
    </xf>
    <xf numFmtId="0" fontId="79" fillId="10" borderId="24" xfId="0" applyFont="1" applyFill="1" applyBorder="1" applyAlignment="1" applyProtection="1">
      <alignment horizontal="left" vertical="center" wrapText="1"/>
    </xf>
    <xf numFmtId="0" fontId="79" fillId="10" borderId="7" xfId="0" applyFont="1" applyFill="1" applyBorder="1" applyAlignment="1" applyProtection="1">
      <alignment horizontal="left" vertical="center" wrapText="1"/>
    </xf>
    <xf numFmtId="0" fontId="79" fillId="10" borderId="5" xfId="0" applyFont="1" applyFill="1" applyBorder="1" applyAlignment="1" applyProtection="1">
      <alignment horizontal="left" vertical="center" wrapText="1"/>
    </xf>
    <xf numFmtId="0" fontId="79" fillId="10" borderId="22" xfId="0" applyFont="1" applyFill="1" applyBorder="1" applyAlignment="1" applyProtection="1">
      <alignment horizontal="left" vertical="center" wrapText="1"/>
    </xf>
    <xf numFmtId="0" fontId="79" fillId="10" borderId="11" xfId="0" applyFont="1" applyFill="1" applyBorder="1" applyAlignment="1" applyProtection="1">
      <alignment horizontal="left" vertical="center" wrapText="1"/>
    </xf>
    <xf numFmtId="0" fontId="79" fillId="10" borderId="12" xfId="0" applyFont="1" applyFill="1" applyBorder="1" applyAlignment="1" applyProtection="1">
      <alignment horizontal="left" vertical="center" wrapText="1"/>
    </xf>
    <xf numFmtId="2" fontId="53" fillId="4" borderId="14" xfId="0" applyNumberFormat="1" applyFont="1" applyFill="1" applyBorder="1" applyAlignment="1" applyProtection="1">
      <alignment horizontal="center" vertical="center" wrapText="1"/>
    </xf>
    <xf numFmtId="2" fontId="53" fillId="4" borderId="15" xfId="0" applyNumberFormat="1" applyFont="1" applyFill="1" applyBorder="1" applyAlignment="1" applyProtection="1">
      <alignment horizontal="center" vertical="center" wrapText="1"/>
    </xf>
    <xf numFmtId="2" fontId="53" fillId="4" borderId="16" xfId="0" applyNumberFormat="1" applyFont="1" applyFill="1" applyBorder="1" applyAlignment="1" applyProtection="1">
      <alignment horizontal="center" vertical="center" wrapText="1"/>
    </xf>
    <xf numFmtId="0" fontId="78" fillId="10" borderId="24" xfId="0" applyFont="1" applyFill="1" applyBorder="1" applyAlignment="1" applyProtection="1">
      <alignment horizontal="left" vertical="center" wrapText="1"/>
    </xf>
    <xf numFmtId="0" fontId="78" fillId="10" borderId="7" xfId="0" applyFont="1" applyFill="1" applyBorder="1" applyAlignment="1" applyProtection="1">
      <alignment horizontal="left" vertical="center" wrapText="1"/>
    </xf>
    <xf numFmtId="0" fontId="78" fillId="10" borderId="5" xfId="0" applyFont="1" applyFill="1" applyBorder="1" applyAlignment="1" applyProtection="1">
      <alignment horizontal="left" vertical="center" wrapText="1"/>
    </xf>
    <xf numFmtId="0" fontId="78" fillId="10" borderId="34" xfId="0" applyFont="1" applyFill="1" applyBorder="1" applyAlignment="1" applyProtection="1">
      <alignment horizontal="left" vertical="center" wrapText="1"/>
    </xf>
    <xf numFmtId="0" fontId="78" fillId="10" borderId="31" xfId="0" applyFont="1" applyFill="1" applyBorder="1" applyAlignment="1" applyProtection="1">
      <alignment horizontal="left" vertical="center" wrapText="1"/>
    </xf>
    <xf numFmtId="0" fontId="78" fillId="10" borderId="35" xfId="0" applyFont="1" applyFill="1" applyBorder="1" applyAlignment="1" applyProtection="1">
      <alignment horizontal="left" vertical="center" wrapText="1"/>
    </xf>
    <xf numFmtId="0" fontId="65" fillId="6" borderId="23" xfId="0" applyFont="1" applyFill="1" applyBorder="1" applyAlignment="1" applyProtection="1">
      <alignment horizontal="center" vertical="center" wrapText="1"/>
    </xf>
    <xf numFmtId="0" fontId="65" fillId="6" borderId="36" xfId="0" applyFont="1" applyFill="1" applyBorder="1" applyAlignment="1" applyProtection="1">
      <alignment horizontal="center" vertical="center" wrapText="1"/>
    </xf>
    <xf numFmtId="0" fontId="65" fillId="6" borderId="37" xfId="0" applyFont="1" applyFill="1" applyBorder="1" applyAlignment="1" applyProtection="1">
      <alignment horizontal="center" vertical="center" wrapText="1"/>
    </xf>
    <xf numFmtId="4" fontId="7" fillId="0" borderId="14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center"/>
    </xf>
    <xf numFmtId="4" fontId="7" fillId="0" borderId="16" xfId="0" applyNumberFormat="1" applyFont="1" applyBorder="1" applyAlignment="1" applyProtection="1">
      <alignment horizontal="center"/>
    </xf>
    <xf numFmtId="2" fontId="39" fillId="3" borderId="24" xfId="0" applyNumberFormat="1" applyFont="1" applyFill="1" applyBorder="1" applyAlignment="1" applyProtection="1">
      <alignment horizontal="center" vertical="center"/>
    </xf>
    <xf numFmtId="2" fontId="39" fillId="3" borderId="5" xfId="0" applyNumberFormat="1" applyFont="1" applyFill="1" applyBorder="1" applyAlignment="1" applyProtection="1">
      <alignment horizontal="center" vertical="center"/>
    </xf>
    <xf numFmtId="2" fontId="39" fillId="3" borderId="22" xfId="0" applyNumberFormat="1" applyFont="1" applyFill="1" applyBorder="1" applyAlignment="1" applyProtection="1">
      <alignment horizontal="center" vertical="center"/>
    </xf>
    <xf numFmtId="2" fontId="39" fillId="3" borderId="12" xfId="0" applyNumberFormat="1" applyFont="1" applyFill="1" applyBorder="1" applyAlignment="1" applyProtection="1">
      <alignment horizontal="center" vertical="center"/>
    </xf>
    <xf numFmtId="44" fontId="39" fillId="3" borderId="38" xfId="3" applyFont="1" applyFill="1" applyBorder="1" applyAlignment="1" applyProtection="1">
      <alignment horizontal="center" vertical="center"/>
    </xf>
    <xf numFmtId="44" fontId="39" fillId="3" borderId="39" xfId="3" applyFont="1" applyFill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right" vertical="center"/>
    </xf>
    <xf numFmtId="0" fontId="23" fillId="0" borderId="4" xfId="0" applyFont="1" applyBorder="1" applyAlignment="1" applyProtection="1">
      <alignment horizontal="right" vertical="center"/>
    </xf>
    <xf numFmtId="1" fontId="65" fillId="0" borderId="2" xfId="0" applyNumberFormat="1" applyFont="1" applyFill="1" applyBorder="1" applyAlignment="1" applyProtection="1">
      <alignment horizontal="center" vertical="center"/>
    </xf>
    <xf numFmtId="1" fontId="65" fillId="0" borderId="19" xfId="0" applyNumberFormat="1" applyFont="1" applyFill="1" applyBorder="1" applyAlignment="1" applyProtection="1">
      <alignment horizontal="center" vertical="center"/>
    </xf>
    <xf numFmtId="0" fontId="64" fillId="6" borderId="38" xfId="0" applyFont="1" applyFill="1" applyBorder="1" applyAlignment="1" applyProtection="1">
      <alignment horizontal="center" vertical="center" textRotation="90"/>
    </xf>
    <xf numFmtId="0" fontId="64" fillId="6" borderId="39" xfId="0" applyFont="1" applyFill="1" applyBorder="1" applyAlignment="1" applyProtection="1">
      <alignment horizontal="center" vertical="center" textRotation="90"/>
    </xf>
    <xf numFmtId="0" fontId="39" fillId="3" borderId="14" xfId="0" applyFont="1" applyFill="1" applyBorder="1" applyAlignment="1" applyProtection="1">
      <alignment horizontal="center" vertical="center" wrapText="1"/>
    </xf>
    <xf numFmtId="0" fontId="39" fillId="3" borderId="15" xfId="0" applyFont="1" applyFill="1" applyBorder="1" applyAlignment="1" applyProtection="1">
      <alignment horizontal="center" vertical="center" wrapText="1"/>
    </xf>
    <xf numFmtId="0" fontId="39" fillId="3" borderId="16" xfId="0" applyFont="1" applyFill="1" applyBorder="1" applyAlignment="1" applyProtection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center" vertical="top" wrapText="1"/>
    </xf>
    <xf numFmtId="4" fontId="7" fillId="0" borderId="15" xfId="0" applyNumberFormat="1" applyFont="1" applyFill="1" applyBorder="1" applyAlignment="1" applyProtection="1">
      <alignment horizontal="center" vertical="top" wrapText="1"/>
    </xf>
    <xf numFmtId="4" fontId="7" fillId="0" borderId="16" xfId="0" applyNumberFormat="1" applyFont="1" applyFill="1" applyBorder="1" applyAlignment="1" applyProtection="1">
      <alignment horizontal="center" vertical="top" wrapText="1"/>
    </xf>
    <xf numFmtId="14" fontId="65" fillId="0" borderId="13" xfId="0" applyNumberFormat="1" applyFont="1" applyFill="1" applyBorder="1" applyAlignment="1" applyProtection="1">
      <alignment horizontal="center" vertical="center"/>
    </xf>
    <xf numFmtId="14" fontId="65" fillId="0" borderId="17" xfId="0" applyNumberFormat="1" applyFont="1" applyFill="1" applyBorder="1" applyAlignment="1" applyProtection="1">
      <alignment horizontal="center" vertical="center"/>
    </xf>
    <xf numFmtId="14" fontId="65" fillId="0" borderId="2" xfId="0" applyNumberFormat="1" applyFont="1" applyFill="1" applyBorder="1" applyAlignment="1" applyProtection="1">
      <alignment horizontal="center" vertical="center"/>
    </xf>
    <xf numFmtId="14" fontId="65" fillId="0" borderId="19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9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66" fillId="6" borderId="1" xfId="0" applyFont="1" applyFill="1" applyBorder="1" applyAlignment="1" applyProtection="1">
      <alignment horizontal="center" vertical="center" wrapText="1"/>
    </xf>
    <xf numFmtId="0" fontId="67" fillId="10" borderId="27" xfId="0" applyFont="1" applyFill="1" applyBorder="1" applyAlignment="1" applyProtection="1">
      <alignment horizontal="left" vertical="center" wrapText="1" indent="6"/>
    </xf>
    <xf numFmtId="0" fontId="67" fillId="10" borderId="28" xfId="0" applyFont="1" applyFill="1" applyBorder="1" applyAlignment="1" applyProtection="1">
      <alignment horizontal="left" vertical="center" wrapText="1" indent="6"/>
    </xf>
    <xf numFmtId="0" fontId="67" fillId="10" borderId="29" xfId="0" applyFont="1" applyFill="1" applyBorder="1" applyAlignment="1" applyProtection="1">
      <alignment horizontal="left" vertical="center" wrapText="1" indent="6"/>
    </xf>
    <xf numFmtId="0" fontId="67" fillId="10" borderId="30" xfId="0" applyFont="1" applyFill="1" applyBorder="1" applyAlignment="1" applyProtection="1">
      <alignment horizontal="left" vertical="center" wrapText="1" indent="6"/>
    </xf>
    <xf numFmtId="0" fontId="67" fillId="10" borderId="31" xfId="0" applyFont="1" applyFill="1" applyBorder="1" applyAlignment="1" applyProtection="1">
      <alignment horizontal="left" vertical="center" wrapText="1" indent="6"/>
    </xf>
    <xf numFmtId="0" fontId="67" fillId="10" borderId="32" xfId="0" applyFont="1" applyFill="1" applyBorder="1" applyAlignment="1" applyProtection="1">
      <alignment horizontal="left" vertical="center" wrapText="1" indent="6"/>
    </xf>
    <xf numFmtId="0" fontId="58" fillId="6" borderId="1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82" fillId="0" borderId="0" xfId="0" applyFont="1" applyAlignment="1" applyProtection="1">
      <alignment readingOrder="1"/>
    </xf>
    <xf numFmtId="1" fontId="82" fillId="0" borderId="0" xfId="0" applyNumberFormat="1" applyFont="1" applyAlignment="1" applyProtection="1">
      <alignment readingOrder="1"/>
    </xf>
  </cellXfs>
  <cellStyles count="5">
    <cellStyle name="Lien hypertexte" xfId="1" builtinId="8"/>
    <cellStyle name="Milliers" xfId="2" builtinId="3"/>
    <cellStyle name="Monétaire" xfId="3" builtinId="4"/>
    <cellStyle name="Normal" xfId="0" builtinId="0"/>
    <cellStyle name="Normal 2" xfId="4"/>
  </cellStyles>
  <dxfs count="15">
    <dxf>
      <font>
        <b/>
      </font>
      <alignment horizontal="general" vertical="bottom" textRotation="0" wrapText="0" indent="0" justifyLastLine="0" shrinkToFit="0" readingOrder="1"/>
      <protection locked="1" hidden="0"/>
    </dxf>
    <dxf>
      <numFmt numFmtId="1" formatCode="0"/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alignment horizontal="general" vertical="bottom" textRotation="0" wrapText="0" indent="0" justifyLastLine="0" shrinkToFit="0" readingOrder="1"/>
      <protection locked="1" hidden="0"/>
    </dxf>
    <dxf>
      <font>
        <b/>
      </font>
      <alignment horizontal="center" vertical="center" textRotation="0" wrapText="1" indent="0" justifyLastLine="0" shrinkToFit="0" readingOrder="1"/>
      <protection locked="1" hidden="0"/>
    </dxf>
    <dxf>
      <numFmt numFmtId="168" formatCode="_-* #,##0.00\ [$€-40C]_-;\-* #,##0.00\ [$€-40C]_-;_-* &quot;-&quot;??\ [$€-40C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9" tint="0.79998168889431442"/>
        </patternFill>
      </fill>
      <border>
        <bottom style="thin">
          <color theme="9" tint="-0.24994659260841701"/>
        </bottom>
        <vertical/>
        <horizontal/>
      </border>
    </dxf>
    <dxf>
      <font>
        <color theme="0" tint="-0.34998626667073579"/>
      </font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40" dropStyle="combo" dx="22" fmlaLink="$M$13" fmlaRange="'LISTE DES DIPLOMES + DUREE'!$B$2:$B$32" sel="3" val="0"/>
</file>

<file path=xl/ctrlProps/ctrlProp6.xml><?xml version="1.0" encoding="utf-8"?>
<formControlPr xmlns="http://schemas.microsoft.com/office/spreadsheetml/2009/9/main" objectType="Drop" dropLines="18" dropStyle="combo" dx="16" fmlaLink="$N$22" fmlaRange="'LISTE DES GRADES ET CATEGORIES'!$C$4:$C$19" sel="1" val="0"/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3">
  <dgm:title val=""/>
  <dgm:desc val=""/>
  <dgm:catLst>
    <dgm:cat type="colorful" pri="10300"/>
  </dgm:catLst>
  <dgm:styleLbl name="node0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3"/>
      <a:schemeClr val="accent4"/>
    </dgm:fillClrLst>
    <dgm:linClrLst>
      <a:schemeClr val="accent3"/>
      <a:schemeClr val="accent4"/>
    </dgm:linClrLst>
    <dgm:effectClrLst/>
    <dgm:txLinClrLst/>
    <dgm:txFillClrLst/>
    <dgm:txEffectClrLst/>
  </dgm:styleLbl>
  <dgm:styleLbl name="lnNode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3">
        <a:alpha val="50000"/>
      </a:schemeClr>
      <a:schemeClr val="accent4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3">
        <a:tint val="50000"/>
      </a:schemeClr>
      <a:schemeClr val="accent4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3">
        <a:tint val="50000"/>
      </a:schemeClr>
      <a:schemeClr val="accent4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3"/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3"/>
      <a:schemeClr val="accent4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3"/>
    </dgm:fillClrLst>
    <dgm:linClrLst meth="repeat">
      <a:schemeClr val="accent3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3"/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3"/>
      <a:schemeClr val="accent4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3">
        <a:tint val="40000"/>
        <a:alpha val="90000"/>
      </a:schemeClr>
      <a:schemeClr val="accent4">
        <a:tint val="40000"/>
        <a:alpha val="90000"/>
      </a:schemeClr>
    </dgm:fillClrLst>
    <dgm:linClrLst>
      <a:schemeClr val="accent3">
        <a:tint val="40000"/>
        <a:alpha val="90000"/>
      </a:schemeClr>
      <a:schemeClr val="accent4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3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3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3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3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1ED577AD-8111-41FD-8865-68838F17F98D}">
      <dgm:prSet phldrT="[Texte]" custT="1"/>
      <dgm:spPr/>
      <dgm:t>
        <a:bodyPr/>
        <a:lstStyle/>
        <a:p>
          <a:r>
            <a:rPr lang="fr-FR" sz="1200" b="1"/>
            <a:t> Calcul automatique des salaires </a:t>
          </a:r>
          <a:endParaRPr lang="fr-FR" sz="1200"/>
        </a:p>
      </dgm:t>
    </dgm:pt>
    <dgm:pt modelId="{72CEBD83-C067-49AA-88FB-6FD0732E432C}" type="parTrans" cxnId="{3E7B24DF-83A7-4D76-8CE8-CE11F2703818}">
      <dgm:prSet/>
      <dgm:spPr/>
      <dgm:t>
        <a:bodyPr/>
        <a:lstStyle/>
        <a:p>
          <a:endParaRPr lang="fr-FR" sz="2400"/>
        </a:p>
      </dgm:t>
    </dgm:pt>
    <dgm:pt modelId="{02E23AAB-308C-4E54-BE3C-509B1DB62726}" type="sibTrans" cxnId="{3E7B24DF-83A7-4D76-8CE8-CE11F2703818}">
      <dgm:prSet/>
      <dgm:spPr/>
      <dgm:t>
        <a:bodyPr/>
        <a:lstStyle/>
        <a:p>
          <a:endParaRPr lang="fr-FR" sz="2400"/>
        </a:p>
      </dgm:t>
    </dgm:pt>
    <dgm:pt modelId="{805B6760-4789-46C9-B3CE-0DA7748E7706}">
      <dgm:prSet phldrT="[Texte]" custT="1"/>
      <dgm:spPr/>
      <dgm:t>
        <a:bodyPr/>
        <a:lstStyle/>
        <a:p>
          <a:pPr algn="l"/>
          <a:r>
            <a:rPr lang="fr-FR" sz="1200" b="1"/>
            <a:t> Sélection du grade de l'agent ou de sa catégorie de rémunération :</a:t>
          </a:r>
        </a:p>
      </dgm:t>
    </dgm:pt>
    <dgm:pt modelId="{318100A9-5D81-43E2-854D-88276C44D1AF}" type="parTrans" cxnId="{37B9A060-3B31-4EEF-BE3B-43EB6D4A7ECB}">
      <dgm:prSet/>
      <dgm:spPr/>
      <dgm:t>
        <a:bodyPr/>
        <a:lstStyle/>
        <a:p>
          <a:endParaRPr lang="fr-FR" sz="2400"/>
        </a:p>
      </dgm:t>
    </dgm:pt>
    <dgm:pt modelId="{C013B16C-3F8B-4748-8D97-7E7C96C6ED61}" type="sibTrans" cxnId="{37B9A060-3B31-4EEF-BE3B-43EB6D4A7ECB}">
      <dgm:prSet/>
      <dgm:spPr/>
      <dgm:t>
        <a:bodyPr/>
        <a:lstStyle/>
        <a:p>
          <a:endParaRPr lang="fr-FR" sz="2400"/>
        </a:p>
      </dgm:t>
    </dgm:pt>
    <dgm:pt modelId="{202D05B4-2081-4654-9937-AD56BCC905CC}">
      <dgm:prSet phldrT="[Texte]" custT="1"/>
      <dgm:spPr/>
      <dgm:t>
        <a:bodyPr/>
        <a:lstStyle/>
        <a:p>
          <a:pPr algn="l"/>
          <a:r>
            <a:rPr lang="fr-FR" sz="1200"/>
            <a:t> Parmi les </a:t>
          </a:r>
          <a:r>
            <a:rPr lang="fr-FR" sz="1200" b="1"/>
            <a:t>12</a:t>
          </a:r>
          <a:r>
            <a:rPr lang="fr-FR" sz="1200"/>
            <a:t> </a:t>
          </a:r>
          <a:r>
            <a:rPr lang="fr-FR" sz="1200" b="1" i="1">
              <a:solidFill>
                <a:schemeClr val="accent1"/>
              </a:solidFill>
            </a:rPr>
            <a:t>Principaux Grades </a:t>
          </a:r>
          <a:r>
            <a:rPr lang="fr-FR" sz="1200"/>
            <a:t>(représentant + de 90% des départs en EP FMEP)</a:t>
          </a:r>
        </a:p>
      </dgm:t>
    </dgm:pt>
    <dgm:pt modelId="{85632838-0289-4921-B5B7-0FCEF68E6650}" type="parTrans" cxnId="{49CB4C7E-A56B-433B-960B-07B9B1D57D14}">
      <dgm:prSet/>
      <dgm:spPr/>
      <dgm:t>
        <a:bodyPr/>
        <a:lstStyle/>
        <a:p>
          <a:endParaRPr lang="fr-FR" sz="2400"/>
        </a:p>
      </dgm:t>
    </dgm:pt>
    <dgm:pt modelId="{71EE6D67-5AAE-4C43-A47C-AAEAF9F7170D}" type="sibTrans" cxnId="{49CB4C7E-A56B-433B-960B-07B9B1D57D14}">
      <dgm:prSet/>
      <dgm:spPr/>
      <dgm:t>
        <a:bodyPr/>
        <a:lstStyle/>
        <a:p>
          <a:endParaRPr lang="fr-FR" sz="2400"/>
        </a:p>
      </dgm:t>
    </dgm:pt>
    <dgm:pt modelId="{2452E9CA-4AC3-4A4C-9168-3DF25FDAE736}">
      <dgm:prSet phldrT="[Texte]" custT="1"/>
      <dgm:spPr/>
      <dgm:t>
        <a:bodyPr/>
        <a:lstStyle/>
        <a:p>
          <a:pPr algn="l"/>
          <a:r>
            <a:rPr lang="fr-FR" sz="1200"/>
            <a:t> Ou parmi les </a:t>
          </a:r>
          <a:r>
            <a:rPr lang="fr-FR" sz="1200" b="1"/>
            <a:t>3</a:t>
          </a:r>
          <a:r>
            <a:rPr lang="fr-FR" sz="1200"/>
            <a:t> catégories de rémunération (A, B, C) pour les </a:t>
          </a:r>
          <a:r>
            <a:rPr lang="fr-FR" sz="1200" b="1" i="1">
              <a:solidFill>
                <a:schemeClr val="accent1"/>
              </a:solidFill>
            </a:rPr>
            <a:t>Autres Grades non listés</a:t>
          </a:r>
        </a:p>
      </dgm:t>
    </dgm:pt>
    <dgm:pt modelId="{205A366B-CB87-4421-AC53-DFA8BF66D3D9}" type="parTrans" cxnId="{8BAF173B-61F6-4DF9-A110-6C274946CBB1}">
      <dgm:prSet/>
      <dgm:spPr/>
      <dgm:t>
        <a:bodyPr/>
        <a:lstStyle/>
        <a:p>
          <a:endParaRPr lang="fr-FR" sz="2400"/>
        </a:p>
      </dgm:t>
    </dgm:pt>
    <dgm:pt modelId="{248D3C66-E53C-4CE8-96CE-94BBD924A950}" type="sibTrans" cxnId="{8BAF173B-61F6-4DF9-A110-6C274946CBB1}">
      <dgm:prSet/>
      <dgm:spPr/>
      <dgm:t>
        <a:bodyPr/>
        <a:lstStyle/>
        <a:p>
          <a:endParaRPr lang="fr-FR" sz="2400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 sz="2400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 sz="2400"/>
        </a:p>
      </dgm:t>
    </dgm:pt>
    <dgm:pt modelId="{A7802C13-F51E-4315-9A76-018C820C8CA5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2</a:t>
          </a: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 sz="2400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 sz="2400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1200" b="1"/>
            <a:t> Saisie des informations administratives : </a:t>
          </a:r>
          <a:endParaRPr lang="fr-FR" sz="12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 sz="2400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 sz="2400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de l'établissement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 sz="2400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 sz="2400"/>
        </a:p>
      </dgm:t>
    </dgm:pt>
    <dgm:pt modelId="{E11134A8-A5A5-4469-9DF3-319B705AD774}">
      <dgm:prSet phldrT="[Texte]" custT="1"/>
      <dgm:spPr/>
      <dgm:t>
        <a:bodyPr anchor="ctr"/>
        <a:lstStyle/>
        <a:p>
          <a:pPr algn="l"/>
          <a:r>
            <a:rPr lang="fr-FR" sz="1200" b="0">
              <a:latin typeface="+mn-lt"/>
            </a:rPr>
            <a:t> Nom et prénom de l'agent</a:t>
          </a:r>
        </a:p>
      </dgm:t>
    </dgm:pt>
    <dgm:pt modelId="{6E6DD2DC-89DC-42CE-A746-DBC6D0A96004}" type="parTrans" cxnId="{1B358FC7-E943-45E1-9493-053D2D00DA17}">
      <dgm:prSet/>
      <dgm:spPr/>
      <dgm:t>
        <a:bodyPr/>
        <a:lstStyle/>
        <a:p>
          <a:endParaRPr lang="fr-FR" sz="2400"/>
        </a:p>
      </dgm:t>
    </dgm:pt>
    <dgm:pt modelId="{BA6BC271-526F-40FC-9F14-CF4F61622BB9}" type="sibTrans" cxnId="{1B358FC7-E943-45E1-9493-053D2D00DA17}">
      <dgm:prSet/>
      <dgm:spPr/>
      <dgm:t>
        <a:bodyPr/>
        <a:lstStyle/>
        <a:p>
          <a:endParaRPr lang="fr-FR" sz="2400"/>
        </a:p>
      </dgm:t>
    </dgm:pt>
    <dgm:pt modelId="{E69CA84B-A1F4-4FB6-99F6-412E559B54A4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3</a:t>
          </a:r>
        </a:p>
      </dgm:t>
    </dgm:pt>
    <dgm:pt modelId="{BEC7F974-69CF-43A1-A6FE-F3D03298D0AA}" type="parTrans" cxnId="{8A6FC74D-F456-4EA8-BC61-632B25546293}">
      <dgm:prSet/>
      <dgm:spPr/>
      <dgm:t>
        <a:bodyPr/>
        <a:lstStyle/>
        <a:p>
          <a:endParaRPr lang="fr-FR" sz="2400"/>
        </a:p>
      </dgm:t>
    </dgm:pt>
    <dgm:pt modelId="{6DE9679E-0FE9-400D-AD2C-9B33094E1040}" type="sibTrans" cxnId="{8A6FC74D-F456-4EA8-BC61-632B25546293}">
      <dgm:prSet/>
      <dgm:spPr/>
      <dgm:t>
        <a:bodyPr/>
        <a:lstStyle/>
        <a:p>
          <a:endParaRPr lang="fr-FR" sz="2400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Sélection du diplôme à prendre en charge / intitulé de la formation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 sz="2400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 sz="2400"/>
        </a:p>
      </dgm:t>
    </dgm:pt>
    <dgm:pt modelId="{608DE6E1-9B32-46EA-B0B5-0CC5CD4B07A7}">
      <dgm:prSet phldrT="[Texte]" custT="1"/>
      <dgm:spPr/>
      <dgm:t>
        <a:bodyPr anchor="ctr"/>
        <a:lstStyle/>
        <a:p>
          <a:pPr algn="l"/>
          <a:r>
            <a:rPr lang="fr-FR" sz="1200" b="1">
              <a:latin typeface="+mn-lt"/>
            </a:rPr>
            <a:t> Saisie de la date de début &amp; de la date de fin de la formation</a:t>
          </a:r>
          <a:endParaRPr lang="fr-FR" sz="1200" b="0">
            <a:latin typeface="Tw Cen MT Condensed Extra Bold" panose="020B0803020202020204" pitchFamily="34" charset="0"/>
          </a:endParaRPr>
        </a:p>
      </dgm:t>
    </dgm:pt>
    <dgm:pt modelId="{7DA1B5EF-BC22-45AA-B9EB-268F1D502585}" type="parTrans" cxnId="{D986A57B-A621-44FC-A6AD-6533162360C2}">
      <dgm:prSet/>
      <dgm:spPr/>
      <dgm:t>
        <a:bodyPr/>
        <a:lstStyle/>
        <a:p>
          <a:endParaRPr lang="fr-FR" sz="2000"/>
        </a:p>
      </dgm:t>
    </dgm:pt>
    <dgm:pt modelId="{8425ADB5-E336-4FE1-9DB7-8EAE14D65E61}" type="sibTrans" cxnId="{D986A57B-A621-44FC-A6AD-6533162360C2}">
      <dgm:prSet/>
      <dgm:spPr/>
      <dgm:t>
        <a:bodyPr/>
        <a:lstStyle/>
        <a:p>
          <a:endParaRPr lang="fr-FR" sz="2000"/>
        </a:p>
      </dgm:t>
    </dgm:pt>
    <dgm:pt modelId="{963B53E6-CCCD-4839-A0D3-AABC7037921F}">
      <dgm:prSet phldrT="[Texte]" custT="1"/>
      <dgm:spPr/>
      <dgm:t>
        <a:bodyPr/>
        <a:lstStyle/>
        <a:p>
          <a:pPr algn="l"/>
          <a:endParaRPr lang="fr-FR" sz="1200" b="1"/>
        </a:p>
      </dgm:t>
    </dgm:pt>
    <dgm:pt modelId="{B72A4EFD-089A-448F-9829-B5A42B14A821}" type="parTrans" cxnId="{F5DE7A25-FE4A-4D4A-9B61-AF2BF1A09B13}">
      <dgm:prSet/>
      <dgm:spPr/>
      <dgm:t>
        <a:bodyPr/>
        <a:lstStyle/>
        <a:p>
          <a:endParaRPr lang="fr-FR" sz="2000"/>
        </a:p>
      </dgm:t>
    </dgm:pt>
    <dgm:pt modelId="{38DCE237-1064-470C-9661-28A52C378825}" type="sibTrans" cxnId="{F5DE7A25-FE4A-4D4A-9B61-AF2BF1A09B13}">
      <dgm:prSet/>
      <dgm:spPr/>
      <dgm:t>
        <a:bodyPr/>
        <a:lstStyle/>
        <a:p>
          <a:endParaRPr lang="fr-FR" sz="2000"/>
        </a:p>
      </dgm:t>
    </dgm:pt>
    <dgm:pt modelId="{6738F964-C909-42CE-90BF-5B4A737A8A62}">
      <dgm:prSet phldrT="[Texte]" custT="1"/>
      <dgm:spPr/>
      <dgm:t>
        <a:bodyPr anchor="t"/>
        <a:lstStyle/>
        <a:p>
          <a:pPr algn="ctr"/>
          <a:r>
            <a:rPr lang="fr-FR" sz="4000" b="0">
              <a:latin typeface="Tw Cen MT Condensed Extra Bold" panose="020B0803020202020204" pitchFamily="34" charset="0"/>
            </a:rPr>
            <a:t>4</a:t>
          </a:r>
          <a:endParaRPr lang="fr-FR" sz="4000" b="1"/>
        </a:p>
      </dgm:t>
    </dgm:pt>
    <dgm:pt modelId="{11EC6048-EB9C-4A3A-A0FE-7B7C34EB93B9}" type="parTrans" cxnId="{A091B611-3789-4B59-8FBB-43E7E80473F9}">
      <dgm:prSet/>
      <dgm:spPr/>
      <dgm:t>
        <a:bodyPr/>
        <a:lstStyle/>
        <a:p>
          <a:endParaRPr lang="fr-FR" sz="2000"/>
        </a:p>
      </dgm:t>
    </dgm:pt>
    <dgm:pt modelId="{435730DC-FF17-4734-9F9E-3206D88878D3}" type="sibTrans" cxnId="{A091B611-3789-4B59-8FBB-43E7E80473F9}">
      <dgm:prSet/>
      <dgm:spPr/>
      <dgm:t>
        <a:bodyPr/>
        <a:lstStyle/>
        <a:p>
          <a:endParaRPr lang="fr-FR" sz="2000"/>
        </a:p>
      </dgm:t>
    </dgm:pt>
    <dgm:pt modelId="{CEF64B6C-BF8D-4B84-9072-B439048AA0EE}">
      <dgm:prSet custT="1"/>
      <dgm:spPr/>
      <dgm:t>
        <a:bodyPr anchor="t"/>
        <a:lstStyle/>
        <a:p>
          <a:r>
            <a:rPr lang="fr-FR" sz="4000" b="0">
              <a:latin typeface="Tw Cen MT Condensed Extra Bold" panose="020B0803020202020204" pitchFamily="34" charset="0"/>
            </a:rPr>
            <a:t>5</a:t>
          </a:r>
        </a:p>
      </dgm:t>
    </dgm:pt>
    <dgm:pt modelId="{C3A5C07C-E7FE-46C7-B321-0E4C717EF31A}" type="parTrans" cxnId="{4B43C1FB-4A8F-4859-AC0E-B8B8E2C2AFAC}">
      <dgm:prSet/>
      <dgm:spPr/>
      <dgm:t>
        <a:bodyPr/>
        <a:lstStyle/>
        <a:p>
          <a:endParaRPr lang="fr-FR" sz="2000"/>
        </a:p>
      </dgm:t>
    </dgm:pt>
    <dgm:pt modelId="{529A2A36-1F50-4CB4-9E71-BBCF0B788230}" type="sibTrans" cxnId="{4B43C1FB-4A8F-4859-AC0E-B8B8E2C2AFAC}">
      <dgm:prSet/>
      <dgm:spPr/>
      <dgm:t>
        <a:bodyPr/>
        <a:lstStyle/>
        <a:p>
          <a:endParaRPr lang="fr-FR" sz="2000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5">
        <dgm:presLayoutVars>
          <dgm:chMax val="1"/>
          <dgm:bulletEnabled val="1"/>
        </dgm:presLayoutVars>
      </dgm:prSet>
      <dgm:spPr>
        <a:prstGeom prst="chevron">
          <a:avLst/>
        </a:prstGeom>
      </dgm:spPr>
      <dgm:t>
        <a:bodyPr/>
        <a:lstStyle/>
        <a:p>
          <a:endParaRPr lang="fr-FR"/>
        </a:p>
      </dgm:t>
    </dgm:pt>
    <dgm:pt modelId="{E52B1864-E74F-4AEC-B3A2-000CBFCC1621}" type="pres">
      <dgm:prSet presAssocID="{285FB580-1844-4AC1-8DFA-17A3D2F2E385}" presName="descendantText" presStyleLbl="alignAcc1" presStyleIdx="0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3BBC7223-7A70-41C0-A5DC-4FECE640656B}" type="pres">
      <dgm:prSet presAssocID="{A7802C13-F51E-4315-9A76-018C820C8CA5}" presName="descendantText" presStyleLbl="alignAcc1" presStyleIdx="1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69354C6E-BF9A-401B-9D7F-894101687E4E}" type="pres">
      <dgm:prSet presAssocID="{F09828F9-68CE-43CA-B6DE-584F25EC8BE6}" presName="sp" presStyleCnt="0"/>
      <dgm:spPr/>
    </dgm:pt>
    <dgm:pt modelId="{A9383344-C529-4F4F-9540-413C33CAEA3F}" type="pres">
      <dgm:prSet presAssocID="{E69CA84B-A1F4-4FB6-99F6-412E559B54A4}" presName="composite" presStyleCnt="0"/>
      <dgm:spPr/>
    </dgm:pt>
    <dgm:pt modelId="{EE63EF1C-9285-4E35-A6BD-4D03A084D6AF}" type="pres">
      <dgm:prSet presAssocID="{E69CA84B-A1F4-4FB6-99F6-412E559B54A4}" presName="parentText" presStyleLbl="alignNode1" presStyleIdx="2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477A4118-54A4-4272-9D09-AA87FF29D262}" type="pres">
      <dgm:prSet presAssocID="{E69CA84B-A1F4-4FB6-99F6-412E559B54A4}" presName="descendantText" presStyleLbl="alignAcc1" presStyleIdx="2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7E2D1B57-568A-4629-BA4D-010C952E6341}" type="pres">
      <dgm:prSet presAssocID="{6DE9679E-0FE9-400D-AD2C-9B33094E1040}" presName="sp" presStyleCnt="0"/>
      <dgm:spPr/>
    </dgm:pt>
    <dgm:pt modelId="{918F2392-E2E3-4512-8878-029318726DDB}" type="pres">
      <dgm:prSet presAssocID="{6738F964-C909-42CE-90BF-5B4A737A8A62}" presName="composite" presStyleCnt="0"/>
      <dgm:spPr/>
    </dgm:pt>
    <dgm:pt modelId="{A7B2428F-928C-4C0A-840E-900EEDB47DAE}" type="pres">
      <dgm:prSet presAssocID="{6738F964-C909-42CE-90BF-5B4A737A8A62}" presName="parentText" presStyleLbl="alignNode1" presStyleIdx="3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79925444-AD10-4A8C-B872-85049F03E743}" type="pres">
      <dgm:prSet presAssocID="{6738F964-C909-42CE-90BF-5B4A737A8A62}" presName="descendantText" presStyleLbl="alignAcc1" presStyleIdx="3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580CADC0-D7B0-4C23-9AB8-1CD41507F98D}" type="pres">
      <dgm:prSet presAssocID="{435730DC-FF17-4734-9F9E-3206D88878D3}" presName="sp" presStyleCnt="0"/>
      <dgm:spPr/>
    </dgm:pt>
    <dgm:pt modelId="{4E5DFDC9-4C27-4857-A1CB-B741ADCD2461}" type="pres">
      <dgm:prSet presAssocID="{CEF64B6C-BF8D-4B84-9072-B439048AA0EE}" presName="composite" presStyleCnt="0"/>
      <dgm:spPr/>
    </dgm:pt>
    <dgm:pt modelId="{3F67DAC8-8BFB-4117-B05F-7155967EABDE}" type="pres">
      <dgm:prSet presAssocID="{CEF64B6C-BF8D-4B84-9072-B439048AA0EE}" presName="parentText" presStyleLbl="alignNode1" presStyleIdx="4" presStyleCnt="5">
        <dgm:presLayoutVars>
          <dgm:chMax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92D6D2D4-E44A-410C-8ED5-43447928F5BD}" type="pres">
      <dgm:prSet presAssocID="{CEF64B6C-BF8D-4B84-9072-B439048AA0EE}" presName="descendantText" presStyleLbl="alignAcc1" presStyleIdx="4" presStyleCnt="5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A8A000D4-120C-4870-B7C8-BCB086BCA570}" type="presOf" srcId="{805B6760-4789-46C9-B3CE-0DA7748E7706}" destId="{79925444-AD10-4A8C-B872-85049F03E743}" srcOrd="0" destOrd="0" presId="urn:microsoft.com/office/officeart/2005/8/layout/chevron2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CB0B9CB4-E7ED-4ABB-A121-3A82A1E88D8E}" type="presOf" srcId="{CEF64B6C-BF8D-4B84-9072-B439048AA0EE}" destId="{3F67DAC8-8BFB-4117-B05F-7155967EABDE}" srcOrd="0" destOrd="0" presId="urn:microsoft.com/office/officeart/2005/8/layout/chevron2"/>
    <dgm:cxn modelId="{D986A57B-A621-44FC-A6AD-6533162360C2}" srcId="{E69CA84B-A1F4-4FB6-99F6-412E559B54A4}" destId="{608DE6E1-9B32-46EA-B0B5-0CC5CD4B07A7}" srcOrd="0" destOrd="0" parTransId="{7DA1B5EF-BC22-45AA-B9EB-268F1D502585}" sibTransId="{8425ADB5-E336-4FE1-9DB7-8EAE14D65E61}"/>
    <dgm:cxn modelId="{7DD6FB04-7C35-4342-BBF6-8A5443741100}" type="presOf" srcId="{E69CA84B-A1F4-4FB6-99F6-412E559B54A4}" destId="{EE63EF1C-9285-4E35-A6BD-4D03A084D6AF}" srcOrd="0" destOrd="0" presId="urn:microsoft.com/office/officeart/2005/8/layout/chevron2"/>
    <dgm:cxn modelId="{A091B611-3789-4B59-8FBB-43E7E80473F9}" srcId="{615974C0-1AD6-442A-B89F-A3BA3F3207A3}" destId="{6738F964-C909-42CE-90BF-5B4A737A8A62}" srcOrd="3" destOrd="0" parTransId="{11EC6048-EB9C-4A3A-A0FE-7B7C34EB93B9}" sibTransId="{435730DC-FF17-4734-9F9E-3206D88878D3}"/>
    <dgm:cxn modelId="{2A07DB53-BF1A-41CD-83C2-7696B8349B5E}" type="presOf" srcId="{963B53E6-CCCD-4839-A0D3-AABC7037921F}" destId="{477A4118-54A4-4272-9D09-AA87FF29D262}" srcOrd="0" destOrd="1" presId="urn:microsoft.com/office/officeart/2005/8/layout/chevron2"/>
    <dgm:cxn modelId="{AA9C34F2-B645-4175-93FD-27106CA722E9}" type="presOf" srcId="{198C77A3-8F0A-489D-BF8C-080FA81713E6}" destId="{E52B1864-E74F-4AEC-B3A2-000CBFCC1621}" srcOrd="0" destOrd="0" presId="urn:microsoft.com/office/officeart/2005/8/layout/chevron2"/>
    <dgm:cxn modelId="{1B358FC7-E943-45E1-9493-053D2D00DA17}" srcId="{198C77A3-8F0A-489D-BF8C-080FA81713E6}" destId="{E11134A8-A5A5-4469-9DF3-319B705AD774}" srcOrd="1" destOrd="0" parTransId="{6E6DD2DC-89DC-42CE-A746-DBC6D0A96004}" sibTransId="{BA6BC271-526F-40FC-9F14-CF4F61622BB9}"/>
    <dgm:cxn modelId="{215AC0D8-1BF3-4E43-B8FF-656273FDFBB6}" type="presOf" srcId="{202D05B4-2081-4654-9937-AD56BCC905CC}" destId="{79925444-AD10-4A8C-B872-85049F03E743}" srcOrd="0" destOrd="1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37B9A060-3B31-4EEF-BE3B-43EB6D4A7ECB}" srcId="{6738F964-C909-42CE-90BF-5B4A737A8A62}" destId="{805B6760-4789-46C9-B3CE-0DA7748E7706}" srcOrd="0" destOrd="0" parTransId="{318100A9-5D81-43E2-854D-88276C44D1AF}" sibTransId="{C013B16C-3F8B-4748-8D97-7E7C96C6ED61}"/>
    <dgm:cxn modelId="{8BAF173B-61F6-4DF9-A110-6C274946CBB1}" srcId="{805B6760-4789-46C9-B3CE-0DA7748E7706}" destId="{2452E9CA-4AC3-4A4C-9168-3DF25FDAE736}" srcOrd="1" destOrd="0" parTransId="{205A366B-CB87-4421-AC53-DFA8BF66D3D9}" sibTransId="{248D3C66-E53C-4CE8-96CE-94BBD924A950}"/>
    <dgm:cxn modelId="{1558525F-B29D-48AF-8643-C3A66C9F1B30}" type="presOf" srcId="{608DE6E1-9B32-46EA-B0B5-0CC5CD4B07A7}" destId="{477A4118-54A4-4272-9D09-AA87FF29D262}" srcOrd="0" destOrd="0" presId="urn:microsoft.com/office/officeart/2005/8/layout/chevron2"/>
    <dgm:cxn modelId="{0540A152-168B-4873-81C9-9C4E4303E6F0}" type="presOf" srcId="{A7802C13-F51E-4315-9A76-018C820C8CA5}" destId="{5AC2748C-321B-4D46-9EAF-56048E5DB915}" srcOrd="0" destOrd="0" presId="urn:microsoft.com/office/officeart/2005/8/layout/chevron2"/>
    <dgm:cxn modelId="{C3F2DED2-0FBB-4E25-849E-4C645DAB8BC8}" type="presOf" srcId="{615974C0-1AD6-442A-B89F-A3BA3F3207A3}" destId="{F4B50221-A637-4A65-B378-05DBD3A04739}" srcOrd="0" destOrd="0" presId="urn:microsoft.com/office/officeart/2005/8/layout/chevron2"/>
    <dgm:cxn modelId="{A6DA35E1-5AA6-4952-B503-397A4ACF22A0}" type="presOf" srcId="{E11134A8-A5A5-4469-9DF3-319B705AD774}" destId="{E52B1864-E74F-4AEC-B3A2-000CBFCC1621}" srcOrd="0" destOrd="2" presId="urn:microsoft.com/office/officeart/2005/8/layout/chevron2"/>
    <dgm:cxn modelId="{4B43C1FB-4A8F-4859-AC0E-B8B8E2C2AFAC}" srcId="{615974C0-1AD6-442A-B89F-A3BA3F3207A3}" destId="{CEF64B6C-BF8D-4B84-9072-B439048AA0EE}" srcOrd="4" destOrd="0" parTransId="{C3A5C07C-E7FE-46C7-B321-0E4C717EF31A}" sibTransId="{529A2A36-1F50-4CB4-9E71-BBCF0B788230}"/>
    <dgm:cxn modelId="{DC111802-A1A0-4245-9C41-0C9D3C30190C}" type="presOf" srcId="{62BD4A1F-188F-4E2A-BC8C-14069AC4EC8D}" destId="{E52B1864-E74F-4AEC-B3A2-000CBFCC1621}" srcOrd="0" destOrd="1" presId="urn:microsoft.com/office/officeart/2005/8/layout/chevron2"/>
    <dgm:cxn modelId="{42A6419F-E55C-48A7-B8C4-3D58975AC05E}" type="presOf" srcId="{A051537C-C6D5-4E24-853A-F9315992BAA3}" destId="{3BBC7223-7A70-41C0-A5DC-4FECE640656B}" srcOrd="0" destOrd="0" presId="urn:microsoft.com/office/officeart/2005/8/layout/chevron2"/>
    <dgm:cxn modelId="{3E7B24DF-83A7-4D76-8CE8-CE11F2703818}" srcId="{CEF64B6C-BF8D-4B84-9072-B439048AA0EE}" destId="{1ED577AD-8111-41FD-8865-68838F17F98D}" srcOrd="0" destOrd="0" parTransId="{72CEBD83-C067-49AA-88FB-6FD0732E432C}" sibTransId="{02E23AAB-308C-4E54-BE3C-509B1DB62726}"/>
    <dgm:cxn modelId="{49CB4C7E-A56B-433B-960B-07B9B1D57D14}" srcId="{805B6760-4789-46C9-B3CE-0DA7748E7706}" destId="{202D05B4-2081-4654-9937-AD56BCC905CC}" srcOrd="0" destOrd="0" parTransId="{85632838-0289-4921-B5B7-0FCEF68E6650}" sibTransId="{71EE6D67-5AAE-4C43-A47C-AAEAF9F7170D}"/>
    <dgm:cxn modelId="{8A6FC74D-F456-4EA8-BC61-632B25546293}" srcId="{615974C0-1AD6-442A-B89F-A3BA3F3207A3}" destId="{E69CA84B-A1F4-4FB6-99F6-412E559B54A4}" srcOrd="2" destOrd="0" parTransId="{BEC7F974-69CF-43A1-A6FE-F3D03298D0AA}" sibTransId="{6DE9679E-0FE9-400D-AD2C-9B33094E1040}"/>
    <dgm:cxn modelId="{5EFB4D3D-C357-451B-A7DB-A0F128C07DF2}" type="presOf" srcId="{1ED577AD-8111-41FD-8865-68838F17F98D}" destId="{92D6D2D4-E44A-410C-8ED5-43447928F5BD}" srcOrd="0" destOrd="0" presId="urn:microsoft.com/office/officeart/2005/8/layout/chevron2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9273FDB8-B780-4AC5-8D8A-E9E0725E0666}" type="presOf" srcId="{6738F964-C909-42CE-90BF-5B4A737A8A62}" destId="{A7B2428F-928C-4C0A-840E-900EEDB47DAE}" srcOrd="0" destOrd="0" presId="urn:microsoft.com/office/officeart/2005/8/layout/chevron2"/>
    <dgm:cxn modelId="{92790B58-D570-4445-BAC2-1ADA4BE46CED}" type="presOf" srcId="{2452E9CA-4AC3-4A4C-9168-3DF25FDAE736}" destId="{79925444-AD10-4A8C-B872-85049F03E743}" srcOrd="0" destOrd="2" presId="urn:microsoft.com/office/officeart/2005/8/layout/chevron2"/>
    <dgm:cxn modelId="{F5DE7A25-FE4A-4D4A-9B61-AF2BF1A09B13}" srcId="{E69CA84B-A1F4-4FB6-99F6-412E559B54A4}" destId="{963B53E6-CCCD-4839-A0D3-AABC7037921F}" srcOrd="1" destOrd="0" parTransId="{B72A4EFD-089A-448F-9829-B5A42B14A821}" sibTransId="{38DCE237-1064-470C-9661-28A52C378825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3361E6C0-6188-481C-80CC-1C54C20E30BB}" type="presOf" srcId="{285FB580-1844-4AC1-8DFA-17A3D2F2E385}" destId="{C620CE46-FD91-48F3-A54F-AC44FBCADF06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884345DC-F2E4-44FB-984E-30CCC9F7F030}" type="presParOf" srcId="{F4B50221-A637-4A65-B378-05DBD3A04739}" destId="{FB0B2A73-F772-4983-BFAE-DBCB673B7207}" srcOrd="0" destOrd="0" presId="urn:microsoft.com/office/officeart/2005/8/layout/chevron2"/>
    <dgm:cxn modelId="{46BB6767-DD35-40EA-84E8-061E47C5ABE9}" type="presParOf" srcId="{FB0B2A73-F772-4983-BFAE-DBCB673B7207}" destId="{C620CE46-FD91-48F3-A54F-AC44FBCADF06}" srcOrd="0" destOrd="0" presId="urn:microsoft.com/office/officeart/2005/8/layout/chevron2"/>
    <dgm:cxn modelId="{DEB95979-4C71-496C-B2DF-C617809B9AA2}" type="presParOf" srcId="{FB0B2A73-F772-4983-BFAE-DBCB673B7207}" destId="{E52B1864-E74F-4AEC-B3A2-000CBFCC1621}" srcOrd="1" destOrd="0" presId="urn:microsoft.com/office/officeart/2005/8/layout/chevron2"/>
    <dgm:cxn modelId="{0035377D-77D4-4811-8E80-CE591D5B7DD6}" type="presParOf" srcId="{F4B50221-A637-4A65-B378-05DBD3A04739}" destId="{26C73E86-30C0-4C72-A18E-B4257FB2D9D8}" srcOrd="1" destOrd="0" presId="urn:microsoft.com/office/officeart/2005/8/layout/chevron2"/>
    <dgm:cxn modelId="{57A1C7C0-08FD-4D80-A934-50B0E1BE8143}" type="presParOf" srcId="{F4B50221-A637-4A65-B378-05DBD3A04739}" destId="{29E5BD8F-C09D-4318-A170-75664C13DC81}" srcOrd="2" destOrd="0" presId="urn:microsoft.com/office/officeart/2005/8/layout/chevron2"/>
    <dgm:cxn modelId="{D3C30599-18AB-4E40-BBAD-4D4ABD29E4F4}" type="presParOf" srcId="{29E5BD8F-C09D-4318-A170-75664C13DC81}" destId="{5AC2748C-321B-4D46-9EAF-56048E5DB915}" srcOrd="0" destOrd="0" presId="urn:microsoft.com/office/officeart/2005/8/layout/chevron2"/>
    <dgm:cxn modelId="{FBF8CF6D-8B4C-41B1-ACBB-D61F9A1DB4E4}" type="presParOf" srcId="{29E5BD8F-C09D-4318-A170-75664C13DC81}" destId="{3BBC7223-7A70-41C0-A5DC-4FECE640656B}" srcOrd="1" destOrd="0" presId="urn:microsoft.com/office/officeart/2005/8/layout/chevron2"/>
    <dgm:cxn modelId="{4417CA3A-D252-4E56-8433-070DEF091030}" type="presParOf" srcId="{F4B50221-A637-4A65-B378-05DBD3A04739}" destId="{69354C6E-BF9A-401B-9D7F-894101687E4E}" srcOrd="3" destOrd="0" presId="urn:microsoft.com/office/officeart/2005/8/layout/chevron2"/>
    <dgm:cxn modelId="{1084825E-3476-441C-B3C6-A2BFFFDCD3FD}" type="presParOf" srcId="{F4B50221-A637-4A65-B378-05DBD3A04739}" destId="{A9383344-C529-4F4F-9540-413C33CAEA3F}" srcOrd="4" destOrd="0" presId="urn:microsoft.com/office/officeart/2005/8/layout/chevron2"/>
    <dgm:cxn modelId="{1C288959-A8B8-432E-B710-90A042B9FF5C}" type="presParOf" srcId="{A9383344-C529-4F4F-9540-413C33CAEA3F}" destId="{EE63EF1C-9285-4E35-A6BD-4D03A084D6AF}" srcOrd="0" destOrd="0" presId="urn:microsoft.com/office/officeart/2005/8/layout/chevron2"/>
    <dgm:cxn modelId="{BB2B4B20-1605-4171-AA2E-0AE648FD08B4}" type="presParOf" srcId="{A9383344-C529-4F4F-9540-413C33CAEA3F}" destId="{477A4118-54A4-4272-9D09-AA87FF29D262}" srcOrd="1" destOrd="0" presId="urn:microsoft.com/office/officeart/2005/8/layout/chevron2"/>
    <dgm:cxn modelId="{F3485008-BCAC-45D1-BEBB-838407150E98}" type="presParOf" srcId="{F4B50221-A637-4A65-B378-05DBD3A04739}" destId="{7E2D1B57-568A-4629-BA4D-010C952E6341}" srcOrd="5" destOrd="0" presId="urn:microsoft.com/office/officeart/2005/8/layout/chevron2"/>
    <dgm:cxn modelId="{6DB65B62-D8E4-46C2-84BF-713E88492058}" type="presParOf" srcId="{F4B50221-A637-4A65-B378-05DBD3A04739}" destId="{918F2392-E2E3-4512-8878-029318726DDB}" srcOrd="6" destOrd="0" presId="urn:microsoft.com/office/officeart/2005/8/layout/chevron2"/>
    <dgm:cxn modelId="{4BA9E469-C44F-4BD0-89C1-EE4BD3750CC7}" type="presParOf" srcId="{918F2392-E2E3-4512-8878-029318726DDB}" destId="{A7B2428F-928C-4C0A-840E-900EEDB47DAE}" srcOrd="0" destOrd="0" presId="urn:microsoft.com/office/officeart/2005/8/layout/chevron2"/>
    <dgm:cxn modelId="{31621B36-5E86-4D04-AD2C-1DB3523441FF}" type="presParOf" srcId="{918F2392-E2E3-4512-8878-029318726DDB}" destId="{79925444-AD10-4A8C-B872-85049F03E743}" srcOrd="1" destOrd="0" presId="urn:microsoft.com/office/officeart/2005/8/layout/chevron2"/>
    <dgm:cxn modelId="{C26648E5-545D-4B82-B3C7-CC9859A6C536}" type="presParOf" srcId="{F4B50221-A637-4A65-B378-05DBD3A04739}" destId="{580CADC0-D7B0-4C23-9AB8-1CD41507F98D}" srcOrd="7" destOrd="0" presId="urn:microsoft.com/office/officeart/2005/8/layout/chevron2"/>
    <dgm:cxn modelId="{329CCFDD-74C2-48E0-B97B-24E6872E016E}" type="presParOf" srcId="{F4B50221-A637-4A65-B378-05DBD3A04739}" destId="{4E5DFDC9-4C27-4857-A1CB-B741ADCD2461}" srcOrd="8" destOrd="0" presId="urn:microsoft.com/office/officeart/2005/8/layout/chevron2"/>
    <dgm:cxn modelId="{67974F52-B196-40D9-96BE-F51AB782CCCC}" type="presParOf" srcId="{4E5DFDC9-4C27-4857-A1CB-B741ADCD2461}" destId="{3F67DAC8-8BFB-4117-B05F-7155967EABDE}" srcOrd="0" destOrd="0" presId="urn:microsoft.com/office/officeart/2005/8/layout/chevron2"/>
    <dgm:cxn modelId="{FC5C212A-38CB-4A51-99D9-86C62623E2CD}" type="presParOf" srcId="{4E5DFDC9-4C27-4857-A1CB-B741ADCD2461}" destId="{92D6D2D4-E44A-410C-8ED5-43447928F5BD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15974C0-1AD6-442A-B89F-A3BA3F3207A3}" type="doc">
      <dgm:prSet loTypeId="urn:microsoft.com/office/officeart/2005/8/layout/chevron2" loCatId="process" qsTypeId="urn:microsoft.com/office/officeart/2005/8/quickstyle/simple4" qsCatId="simple" csTypeId="urn:microsoft.com/office/officeart/2005/8/colors/colorful3" csCatId="colorful" phldr="1"/>
      <dgm:spPr/>
      <dgm:t>
        <a:bodyPr/>
        <a:lstStyle/>
        <a:p>
          <a:endParaRPr lang="fr-FR"/>
        </a:p>
      </dgm:t>
    </dgm:pt>
    <dgm:pt modelId="{285FB580-1844-4AC1-8DFA-17A3D2F2E385}">
      <dgm:prSet phldrT="[Texte]" custT="1"/>
      <dgm:spPr/>
      <dgm:t>
        <a:bodyPr anchor="t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1</a:t>
          </a:r>
        </a:p>
      </dgm:t>
    </dgm:pt>
    <dgm:pt modelId="{CB2BEED0-4C22-4593-B3E2-87480F7F7254}" type="parTrans" cxnId="{20EA1AF0-9625-4066-8872-CFB45D77769D}">
      <dgm:prSet/>
      <dgm:spPr/>
      <dgm:t>
        <a:bodyPr/>
        <a:lstStyle/>
        <a:p>
          <a:endParaRPr lang="fr-FR"/>
        </a:p>
      </dgm:t>
    </dgm:pt>
    <dgm:pt modelId="{02C0F355-943F-4AB9-BE7E-9323D32E0CA3}" type="sibTrans" cxnId="{20EA1AF0-9625-4066-8872-CFB45D77769D}">
      <dgm:prSet/>
      <dgm:spPr/>
      <dgm:t>
        <a:bodyPr/>
        <a:lstStyle/>
        <a:p>
          <a:endParaRPr lang="fr-FR"/>
        </a:p>
      </dgm:t>
    </dgm:pt>
    <dgm:pt modelId="{A7802C13-F51E-4315-9A76-018C820C8CA5}">
      <dgm:prSet phldrT="[Texte]" custT="1"/>
      <dgm:spPr/>
      <dgm:t>
        <a:bodyPr anchor="ctr"/>
        <a:lstStyle/>
        <a:p>
          <a:pPr algn="ctr"/>
          <a:r>
            <a:rPr lang="fr-FR" sz="2400" b="0">
              <a:latin typeface="Tw Cen MT Condensed Extra Bold" panose="020B0803020202020204" pitchFamily="34" charset="0"/>
            </a:rPr>
            <a:t>2</a:t>
          </a:r>
          <a:endParaRPr lang="fr-FR" sz="2400" b="0">
            <a:latin typeface="+mn-lt"/>
          </a:endParaRPr>
        </a:p>
      </dgm:t>
    </dgm:pt>
    <dgm:pt modelId="{77FD5400-E91E-414E-8EDD-DD2B42FC898B}" type="parTrans" cxnId="{0E23E2AC-21D9-4B60-9663-B6082EE875FD}">
      <dgm:prSet/>
      <dgm:spPr/>
      <dgm:t>
        <a:bodyPr/>
        <a:lstStyle/>
        <a:p>
          <a:endParaRPr lang="fr-FR"/>
        </a:p>
      </dgm:t>
    </dgm:pt>
    <dgm:pt modelId="{F09828F9-68CE-43CA-B6DE-584F25EC8BE6}" type="sibTrans" cxnId="{0E23E2AC-21D9-4B60-9663-B6082EE875FD}">
      <dgm:prSet/>
      <dgm:spPr/>
      <dgm:t>
        <a:bodyPr/>
        <a:lstStyle/>
        <a:p>
          <a:endParaRPr lang="fr-FR"/>
        </a:p>
      </dgm:t>
    </dgm:pt>
    <dgm:pt modelId="{198C77A3-8F0A-489D-BF8C-080FA81713E6}">
      <dgm:prSet phldrT="[Texte]" custT="1"/>
      <dgm:spPr/>
      <dgm:t>
        <a:bodyPr anchor="ctr"/>
        <a:lstStyle/>
        <a:p>
          <a:pPr algn="l"/>
          <a:r>
            <a:rPr lang="fr-FR" sz="900" b="1"/>
            <a:t> Saisie du montant des frais de formation à rembourser à l'organisme</a:t>
          </a:r>
          <a:endParaRPr lang="fr-FR" sz="900" b="0">
            <a:latin typeface="+mn-lt"/>
          </a:endParaRPr>
        </a:p>
      </dgm:t>
    </dgm:pt>
    <dgm:pt modelId="{2D4B5990-9BE0-4A90-BC23-61CF8B7BA9C2}" type="parTrans" cxnId="{0BB52565-BD32-47C1-854B-C2ACA2314F41}">
      <dgm:prSet/>
      <dgm:spPr/>
      <dgm:t>
        <a:bodyPr/>
        <a:lstStyle/>
        <a:p>
          <a:endParaRPr lang="fr-FR"/>
        </a:p>
      </dgm:t>
    </dgm:pt>
    <dgm:pt modelId="{A8303B65-567C-424C-98C8-77BB236BF25F}" type="sibTrans" cxnId="{0BB52565-BD32-47C1-854B-C2ACA2314F41}">
      <dgm:prSet/>
      <dgm:spPr/>
      <dgm:t>
        <a:bodyPr/>
        <a:lstStyle/>
        <a:p>
          <a:endParaRPr lang="fr-FR"/>
        </a:p>
      </dgm:t>
    </dgm:pt>
    <dgm:pt modelId="{62BD4A1F-188F-4E2A-BC8C-14069AC4EC8D}">
      <dgm:prSet phldrT="[Texte]" custT="1"/>
      <dgm:spPr/>
      <dgm:t>
        <a:bodyPr anchor="ctr"/>
        <a:lstStyle/>
        <a:p>
          <a:pPr algn="l"/>
          <a:r>
            <a:rPr lang="fr-FR" sz="900" b="0">
              <a:latin typeface="+mn-lt"/>
            </a:rPr>
            <a:t> Montant correspondant au devis (à joindre à la demande)</a:t>
          </a:r>
        </a:p>
      </dgm:t>
    </dgm:pt>
    <dgm:pt modelId="{3B4595B0-2B26-493E-8002-6B2ED9DBE705}" type="parTrans" cxnId="{F28428E3-6415-4D56-B891-DDB9EFACAB44}">
      <dgm:prSet/>
      <dgm:spPr/>
      <dgm:t>
        <a:bodyPr/>
        <a:lstStyle/>
        <a:p>
          <a:endParaRPr lang="fr-FR"/>
        </a:p>
      </dgm:t>
    </dgm:pt>
    <dgm:pt modelId="{E2DDFEC5-88FC-47E2-AD07-51D3E7E532FB}" type="sibTrans" cxnId="{F28428E3-6415-4D56-B891-DDB9EFACAB44}">
      <dgm:prSet/>
      <dgm:spPr/>
      <dgm:t>
        <a:bodyPr/>
        <a:lstStyle/>
        <a:p>
          <a:endParaRPr lang="fr-FR"/>
        </a:p>
      </dgm:t>
    </dgm:pt>
    <dgm:pt modelId="{A051537C-C6D5-4E24-853A-F9315992BAA3}">
      <dgm:prSet phldrT="[Texte]" custT="1"/>
      <dgm:spPr/>
      <dgm:t>
        <a:bodyPr anchor="ctr"/>
        <a:lstStyle/>
        <a:p>
          <a:pPr algn="l"/>
          <a:r>
            <a:rPr lang="fr-FR" sz="900" b="1">
              <a:latin typeface="+mn-lt"/>
            </a:rPr>
            <a:t> Saisie du montant total des frais d'inscription prévus</a:t>
          </a:r>
        </a:p>
      </dgm:t>
    </dgm:pt>
    <dgm:pt modelId="{1B446E64-38B1-41DE-BAE1-9BA561FF8CD6}" type="parTrans" cxnId="{0C490BEA-51EA-430B-A7F3-0BD1B0D61BD0}">
      <dgm:prSet/>
      <dgm:spPr/>
      <dgm:t>
        <a:bodyPr/>
        <a:lstStyle/>
        <a:p>
          <a:endParaRPr lang="fr-FR"/>
        </a:p>
      </dgm:t>
    </dgm:pt>
    <dgm:pt modelId="{C5CD28E9-555D-4DE2-8206-35642BC3347B}" type="sibTrans" cxnId="{0C490BEA-51EA-430B-A7F3-0BD1B0D61BD0}">
      <dgm:prSet/>
      <dgm:spPr/>
      <dgm:t>
        <a:bodyPr/>
        <a:lstStyle/>
        <a:p>
          <a:endParaRPr lang="fr-FR"/>
        </a:p>
      </dgm:t>
    </dgm:pt>
    <dgm:pt modelId="{F4B50221-A637-4A65-B378-05DBD3A04739}" type="pres">
      <dgm:prSet presAssocID="{615974C0-1AD6-442A-B89F-A3BA3F3207A3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fr-FR"/>
        </a:p>
      </dgm:t>
    </dgm:pt>
    <dgm:pt modelId="{FB0B2A73-F772-4983-BFAE-DBCB673B7207}" type="pres">
      <dgm:prSet presAssocID="{285FB580-1844-4AC1-8DFA-17A3D2F2E385}" presName="composite" presStyleCnt="0"/>
      <dgm:spPr/>
    </dgm:pt>
    <dgm:pt modelId="{C620CE46-FD91-48F3-A54F-AC44FBCADF06}" type="pres">
      <dgm:prSet presAssocID="{285FB580-1844-4AC1-8DFA-17A3D2F2E385}" presName="parentText" presStyleLbl="alignNode1" presStyleIdx="0" presStyleCnt="2">
        <dgm:presLayoutVars>
          <dgm:chMax val="1"/>
          <dgm:bulletEnabled val="1"/>
        </dgm:presLayoutVars>
      </dgm:prSet>
      <dgm:spPr>
        <a:prstGeom prst="chevron">
          <a:avLst/>
        </a:prstGeom>
      </dgm:spPr>
      <dgm:t>
        <a:bodyPr/>
        <a:lstStyle/>
        <a:p>
          <a:endParaRPr lang="fr-FR"/>
        </a:p>
      </dgm:t>
    </dgm:pt>
    <dgm:pt modelId="{E52B1864-E74F-4AEC-B3A2-000CBFCC1621}" type="pres">
      <dgm:prSet presAssocID="{285FB580-1844-4AC1-8DFA-17A3D2F2E385}" presName="descendantText" presStyleLbl="alignAcc1" presStyleIdx="0" presStyleCnt="2" custLinFactNeighborY="-2119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26C73E86-30C0-4C72-A18E-B4257FB2D9D8}" type="pres">
      <dgm:prSet presAssocID="{02C0F355-943F-4AB9-BE7E-9323D32E0CA3}" presName="sp" presStyleCnt="0"/>
      <dgm:spPr/>
    </dgm:pt>
    <dgm:pt modelId="{29E5BD8F-C09D-4318-A170-75664C13DC81}" type="pres">
      <dgm:prSet presAssocID="{A7802C13-F51E-4315-9A76-018C820C8CA5}" presName="composite" presStyleCnt="0"/>
      <dgm:spPr/>
    </dgm:pt>
    <dgm:pt modelId="{5AC2748C-321B-4D46-9EAF-56048E5DB915}" type="pres">
      <dgm:prSet presAssocID="{A7802C13-F51E-4315-9A76-018C820C8CA5}" presName="parentText" presStyleLbl="alignNode1" presStyleIdx="1" presStyleCnt="2">
        <dgm:presLayoutVars>
          <dgm:chMax val="1"/>
          <dgm:bulletEnabled val="1"/>
        </dgm:presLayoutVars>
      </dgm:prSet>
      <dgm:spPr/>
      <dgm:t>
        <a:bodyPr/>
        <a:lstStyle/>
        <a:p>
          <a:endParaRPr lang="fr-FR"/>
        </a:p>
      </dgm:t>
    </dgm:pt>
    <dgm:pt modelId="{3BBC7223-7A70-41C0-A5DC-4FECE640656B}" type="pres">
      <dgm:prSet presAssocID="{A7802C13-F51E-4315-9A76-018C820C8CA5}" presName="descendantText" presStyleLbl="alignAcc1" presStyleIdx="1" presStyleCnt="2">
        <dgm:presLayoutVars>
          <dgm:bulletEnabled val="1"/>
        </dgm:presLayoutVars>
      </dgm:prSet>
      <dgm:spPr/>
      <dgm:t>
        <a:bodyPr/>
        <a:lstStyle/>
        <a:p>
          <a:endParaRPr lang="fr-FR"/>
        </a:p>
      </dgm:t>
    </dgm:pt>
  </dgm:ptLst>
  <dgm:cxnLst>
    <dgm:cxn modelId="{74736F58-289A-4A73-860A-050C2D9804C0}" type="presOf" srcId="{285FB580-1844-4AC1-8DFA-17A3D2F2E385}" destId="{C620CE46-FD91-48F3-A54F-AC44FBCADF06}" srcOrd="0" destOrd="0" presId="urn:microsoft.com/office/officeart/2005/8/layout/chevron2"/>
    <dgm:cxn modelId="{F74A507B-EF85-4657-9A49-2B9BDF021EF5}" type="presOf" srcId="{A051537C-C6D5-4E24-853A-F9315992BAA3}" destId="{3BBC7223-7A70-41C0-A5DC-4FECE640656B}" srcOrd="0" destOrd="0" presId="urn:microsoft.com/office/officeart/2005/8/layout/chevron2"/>
    <dgm:cxn modelId="{0E23E2AC-21D9-4B60-9663-B6082EE875FD}" srcId="{615974C0-1AD6-442A-B89F-A3BA3F3207A3}" destId="{A7802C13-F51E-4315-9A76-018C820C8CA5}" srcOrd="1" destOrd="0" parTransId="{77FD5400-E91E-414E-8EDD-DD2B42FC898B}" sibTransId="{F09828F9-68CE-43CA-B6DE-584F25EC8BE6}"/>
    <dgm:cxn modelId="{20EA1AF0-9625-4066-8872-CFB45D77769D}" srcId="{615974C0-1AD6-442A-B89F-A3BA3F3207A3}" destId="{285FB580-1844-4AC1-8DFA-17A3D2F2E385}" srcOrd="0" destOrd="0" parTransId="{CB2BEED0-4C22-4593-B3E2-87480F7F7254}" sibTransId="{02C0F355-943F-4AB9-BE7E-9323D32E0CA3}"/>
    <dgm:cxn modelId="{F4EB5348-ABD1-4F57-8F09-DF0A3BADF8B2}" type="presOf" srcId="{A7802C13-F51E-4315-9A76-018C820C8CA5}" destId="{5AC2748C-321B-4D46-9EAF-56048E5DB915}" srcOrd="0" destOrd="0" presId="urn:microsoft.com/office/officeart/2005/8/layout/chevron2"/>
    <dgm:cxn modelId="{0BB52565-BD32-47C1-854B-C2ACA2314F41}" srcId="{285FB580-1844-4AC1-8DFA-17A3D2F2E385}" destId="{198C77A3-8F0A-489D-BF8C-080FA81713E6}" srcOrd="0" destOrd="0" parTransId="{2D4B5990-9BE0-4A90-BC23-61CF8B7BA9C2}" sibTransId="{A8303B65-567C-424C-98C8-77BB236BF25F}"/>
    <dgm:cxn modelId="{0C490BEA-51EA-430B-A7F3-0BD1B0D61BD0}" srcId="{A7802C13-F51E-4315-9A76-018C820C8CA5}" destId="{A051537C-C6D5-4E24-853A-F9315992BAA3}" srcOrd="0" destOrd="0" parTransId="{1B446E64-38B1-41DE-BAE1-9BA561FF8CD6}" sibTransId="{C5CD28E9-555D-4DE2-8206-35642BC3347B}"/>
    <dgm:cxn modelId="{F28428E3-6415-4D56-B891-DDB9EFACAB44}" srcId="{198C77A3-8F0A-489D-BF8C-080FA81713E6}" destId="{62BD4A1F-188F-4E2A-BC8C-14069AC4EC8D}" srcOrd="0" destOrd="0" parTransId="{3B4595B0-2B26-493E-8002-6B2ED9DBE705}" sibTransId="{E2DDFEC5-88FC-47E2-AD07-51D3E7E532FB}"/>
    <dgm:cxn modelId="{BE94F34A-9987-42AF-A932-43AD2CDF9DD0}" type="presOf" srcId="{615974C0-1AD6-442A-B89F-A3BA3F3207A3}" destId="{F4B50221-A637-4A65-B378-05DBD3A04739}" srcOrd="0" destOrd="0" presId="urn:microsoft.com/office/officeart/2005/8/layout/chevron2"/>
    <dgm:cxn modelId="{6A9AFB7F-903E-4170-82FA-2EB30D7B3C3D}" type="presOf" srcId="{198C77A3-8F0A-489D-BF8C-080FA81713E6}" destId="{E52B1864-E74F-4AEC-B3A2-000CBFCC1621}" srcOrd="0" destOrd="0" presId="urn:microsoft.com/office/officeart/2005/8/layout/chevron2"/>
    <dgm:cxn modelId="{DE9CE48F-5768-46F6-AF64-87E63D474794}" type="presOf" srcId="{62BD4A1F-188F-4E2A-BC8C-14069AC4EC8D}" destId="{E52B1864-E74F-4AEC-B3A2-000CBFCC1621}" srcOrd="0" destOrd="1" presId="urn:microsoft.com/office/officeart/2005/8/layout/chevron2"/>
    <dgm:cxn modelId="{2ECAC922-67A6-4FFF-995B-FAEB6E300B6D}" type="presParOf" srcId="{F4B50221-A637-4A65-B378-05DBD3A04739}" destId="{FB0B2A73-F772-4983-BFAE-DBCB673B7207}" srcOrd="0" destOrd="0" presId="urn:microsoft.com/office/officeart/2005/8/layout/chevron2"/>
    <dgm:cxn modelId="{A722ABBC-A3A2-44BC-812F-9368AF246697}" type="presParOf" srcId="{FB0B2A73-F772-4983-BFAE-DBCB673B7207}" destId="{C620CE46-FD91-48F3-A54F-AC44FBCADF06}" srcOrd="0" destOrd="0" presId="urn:microsoft.com/office/officeart/2005/8/layout/chevron2"/>
    <dgm:cxn modelId="{D3C74642-6FB3-4524-8AD2-CE82B9AEA429}" type="presParOf" srcId="{FB0B2A73-F772-4983-BFAE-DBCB673B7207}" destId="{E52B1864-E74F-4AEC-B3A2-000CBFCC1621}" srcOrd="1" destOrd="0" presId="urn:microsoft.com/office/officeart/2005/8/layout/chevron2"/>
    <dgm:cxn modelId="{3A1E05F9-060A-439E-88B1-DB64A08A3E85}" type="presParOf" srcId="{F4B50221-A637-4A65-B378-05DBD3A04739}" destId="{26C73E86-30C0-4C72-A18E-B4257FB2D9D8}" srcOrd="1" destOrd="0" presId="urn:microsoft.com/office/officeart/2005/8/layout/chevron2"/>
    <dgm:cxn modelId="{BF056565-2AB9-4EFF-A790-C0A6310CFE87}" type="presParOf" srcId="{F4B50221-A637-4A65-B378-05DBD3A04739}" destId="{29E5BD8F-C09D-4318-A170-75664C13DC81}" srcOrd="2" destOrd="0" presId="urn:microsoft.com/office/officeart/2005/8/layout/chevron2"/>
    <dgm:cxn modelId="{F71D538D-CFA3-4C21-A636-A08AB6FD9476}" type="presParOf" srcId="{29E5BD8F-C09D-4318-A170-75664C13DC81}" destId="{5AC2748C-321B-4D46-9EAF-56048E5DB915}" srcOrd="0" destOrd="0" presId="urn:microsoft.com/office/officeart/2005/8/layout/chevron2"/>
    <dgm:cxn modelId="{F76B9D39-7615-46AE-BA23-B65594B87750}" type="presParOf" srcId="{29E5BD8F-C09D-4318-A170-75664C13DC81}" destId="{3BBC7223-7A70-41C0-A5DC-4FECE640656B}" srcOrd="1" destOrd="0" presId="urn:microsoft.com/office/officeart/2005/8/layout/chevron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C620CE46-FD91-48F3-A54F-AC44FBCADF06}">
      <dsp:nvSpPr>
        <dsp:cNvPr id="0" name=""/>
        <dsp:cNvSpPr/>
      </dsp:nvSpPr>
      <dsp:spPr>
        <a:xfrm rot="5400000">
          <a:off x="-208800" y="215242"/>
          <a:ext cx="1392005" cy="974404"/>
        </a:xfrm>
        <a:prstGeom prst="chevron">
          <a:avLst/>
        </a:prstGeom>
        <a:gradFill rotWithShape="0">
          <a:gsLst>
            <a:gs pos="0">
              <a:schemeClr val="accent3">
                <a:hueOff val="0"/>
                <a:satOff val="0"/>
                <a:lumOff val="0"/>
                <a:alphaOff val="0"/>
                <a:shade val="51000"/>
                <a:satMod val="130000"/>
              </a:schemeClr>
            </a:gs>
            <a:gs pos="80000">
              <a:schemeClr val="accent3">
                <a:hueOff val="0"/>
                <a:satOff val="0"/>
                <a:lumOff val="0"/>
                <a:alphaOff val="0"/>
                <a:shade val="93000"/>
                <a:satMod val="130000"/>
              </a:schemeClr>
            </a:gs>
            <a:gs pos="100000">
              <a:schemeClr val="accent3">
                <a:hueOff val="0"/>
                <a:satOff val="0"/>
                <a:lumOff val="0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4000" b="0" kern="1200">
              <a:latin typeface="Tw Cen MT Condensed Extra Bold" panose="020B0803020202020204" pitchFamily="34" charset="0"/>
            </a:rPr>
            <a:t>1</a:t>
          </a:r>
        </a:p>
      </dsp:txBody>
      <dsp:txXfrm rot="-5400000">
        <a:off x="1" y="493643"/>
        <a:ext cx="974404" cy="417601"/>
      </dsp:txXfrm>
    </dsp:sp>
    <dsp:sp modelId="{E52B1864-E74F-4AEC-B3A2-000CBFCC1621}">
      <dsp:nvSpPr>
        <dsp:cNvPr id="0" name=""/>
        <dsp:cNvSpPr/>
      </dsp:nvSpPr>
      <dsp:spPr>
        <a:xfrm rot="5400000">
          <a:off x="3463563" y="-2482717"/>
          <a:ext cx="905279" cy="588359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1" kern="1200"/>
            <a:t> Saisie des informations administratives : </a:t>
          </a:r>
          <a:endParaRPr lang="fr-FR" sz="1200" b="0" kern="1200">
            <a:latin typeface="+mn-lt"/>
          </a:endParaRP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0" kern="1200">
              <a:latin typeface="+mn-lt"/>
            </a:rPr>
            <a:t> Nom de l'établissement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0" kern="1200">
              <a:latin typeface="+mn-lt"/>
            </a:rPr>
            <a:t> Nom et prénom de l'agent</a:t>
          </a:r>
        </a:p>
      </dsp:txBody>
      <dsp:txXfrm rot="-5400000">
        <a:off x="974404" y="50634"/>
        <a:ext cx="5839405" cy="816895"/>
      </dsp:txXfrm>
    </dsp:sp>
    <dsp:sp modelId="{5AC2748C-321B-4D46-9EAF-56048E5DB915}">
      <dsp:nvSpPr>
        <dsp:cNvPr id="0" name=""/>
        <dsp:cNvSpPr/>
      </dsp:nvSpPr>
      <dsp:spPr>
        <a:xfrm rot="5400000">
          <a:off x="-208800" y="1492795"/>
          <a:ext cx="1392005" cy="974404"/>
        </a:xfrm>
        <a:prstGeom prst="chevron">
          <a:avLst/>
        </a:prstGeom>
        <a:gradFill rotWithShape="0">
          <a:gsLst>
            <a:gs pos="0">
              <a:schemeClr val="accent3">
                <a:hueOff val="2812566"/>
                <a:satOff val="-4220"/>
                <a:lumOff val="-686"/>
                <a:alphaOff val="0"/>
                <a:shade val="51000"/>
                <a:satMod val="130000"/>
              </a:schemeClr>
            </a:gs>
            <a:gs pos="80000">
              <a:schemeClr val="accent3">
                <a:hueOff val="2812566"/>
                <a:satOff val="-4220"/>
                <a:lumOff val="-686"/>
                <a:alphaOff val="0"/>
                <a:shade val="93000"/>
                <a:satMod val="130000"/>
              </a:schemeClr>
            </a:gs>
            <a:gs pos="100000">
              <a:schemeClr val="accent3">
                <a:hueOff val="2812566"/>
                <a:satOff val="-4220"/>
                <a:lumOff val="-686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4000" b="0" kern="1200">
              <a:latin typeface="Tw Cen MT Condensed Extra Bold" panose="020B0803020202020204" pitchFamily="34" charset="0"/>
            </a:rPr>
            <a:t>2</a:t>
          </a:r>
        </a:p>
      </dsp:txBody>
      <dsp:txXfrm rot="-5400000">
        <a:off x="1" y="1771196"/>
        <a:ext cx="974404" cy="417601"/>
      </dsp:txXfrm>
    </dsp:sp>
    <dsp:sp modelId="{3BBC7223-7A70-41C0-A5DC-4FECE640656B}">
      <dsp:nvSpPr>
        <dsp:cNvPr id="0" name=""/>
        <dsp:cNvSpPr/>
      </dsp:nvSpPr>
      <dsp:spPr>
        <a:xfrm rot="5400000">
          <a:off x="3463801" y="-1205402"/>
          <a:ext cx="904803" cy="588359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2812566"/>
              <a:satOff val="-4220"/>
              <a:lumOff val="-686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1" kern="1200">
              <a:latin typeface="+mn-lt"/>
            </a:rPr>
            <a:t> Sélection du diplôme à prendre en charge / intitulé de la formation</a:t>
          </a:r>
        </a:p>
      </dsp:txBody>
      <dsp:txXfrm rot="-5400000">
        <a:off x="974405" y="1328163"/>
        <a:ext cx="5839428" cy="816465"/>
      </dsp:txXfrm>
    </dsp:sp>
    <dsp:sp modelId="{EE63EF1C-9285-4E35-A6BD-4D03A084D6AF}">
      <dsp:nvSpPr>
        <dsp:cNvPr id="0" name=""/>
        <dsp:cNvSpPr/>
      </dsp:nvSpPr>
      <dsp:spPr>
        <a:xfrm rot="5400000">
          <a:off x="-208800" y="2770348"/>
          <a:ext cx="1392005" cy="974404"/>
        </a:xfrm>
        <a:prstGeom prst="chevron">
          <a:avLst/>
        </a:prstGeom>
        <a:gradFill rotWithShape="0">
          <a:gsLst>
            <a:gs pos="0">
              <a:schemeClr val="accent3">
                <a:hueOff val="5625132"/>
                <a:satOff val="-8440"/>
                <a:lumOff val="-1373"/>
                <a:alphaOff val="0"/>
                <a:shade val="51000"/>
                <a:satMod val="130000"/>
              </a:schemeClr>
            </a:gs>
            <a:gs pos="80000">
              <a:schemeClr val="accent3">
                <a:hueOff val="5625132"/>
                <a:satOff val="-8440"/>
                <a:lumOff val="-1373"/>
                <a:alphaOff val="0"/>
                <a:shade val="93000"/>
                <a:satMod val="130000"/>
              </a:schemeClr>
            </a:gs>
            <a:gs pos="100000">
              <a:schemeClr val="accent3">
                <a:hueOff val="5625132"/>
                <a:satOff val="-8440"/>
                <a:lumOff val="-1373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4000" b="0" kern="1200">
              <a:latin typeface="Tw Cen MT Condensed Extra Bold" panose="020B0803020202020204" pitchFamily="34" charset="0"/>
            </a:rPr>
            <a:t>3</a:t>
          </a:r>
        </a:p>
      </dsp:txBody>
      <dsp:txXfrm rot="-5400000">
        <a:off x="1" y="3048749"/>
        <a:ext cx="974404" cy="417601"/>
      </dsp:txXfrm>
    </dsp:sp>
    <dsp:sp modelId="{477A4118-54A4-4272-9D09-AA87FF29D262}">
      <dsp:nvSpPr>
        <dsp:cNvPr id="0" name=""/>
        <dsp:cNvSpPr/>
      </dsp:nvSpPr>
      <dsp:spPr>
        <a:xfrm rot="5400000">
          <a:off x="3463801" y="72151"/>
          <a:ext cx="904803" cy="588359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5625132"/>
              <a:satOff val="-8440"/>
              <a:lumOff val="-1373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1" kern="1200">
              <a:latin typeface="+mn-lt"/>
            </a:rPr>
            <a:t> Saisie de la date de début &amp; de la date de fin de la formation</a:t>
          </a:r>
          <a:endParaRPr lang="fr-FR" sz="1200" b="0" kern="1200">
            <a:latin typeface="Tw Cen MT Condensed Extra Bold" panose="020B0803020202020204" pitchFamily="34" charset="0"/>
          </a:endParaRPr>
        </a:p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endParaRPr lang="fr-FR" sz="1200" b="1" kern="1200"/>
        </a:p>
      </dsp:txBody>
      <dsp:txXfrm rot="-5400000">
        <a:off x="974405" y="2605717"/>
        <a:ext cx="5839428" cy="816465"/>
      </dsp:txXfrm>
    </dsp:sp>
    <dsp:sp modelId="{A7B2428F-928C-4C0A-840E-900EEDB47DAE}">
      <dsp:nvSpPr>
        <dsp:cNvPr id="0" name=""/>
        <dsp:cNvSpPr/>
      </dsp:nvSpPr>
      <dsp:spPr>
        <a:xfrm rot="5400000">
          <a:off x="-208800" y="4047902"/>
          <a:ext cx="1392005" cy="974404"/>
        </a:xfrm>
        <a:prstGeom prst="chevron">
          <a:avLst/>
        </a:prstGeom>
        <a:gradFill rotWithShape="0">
          <a:gsLst>
            <a:gs pos="0">
              <a:schemeClr val="accent3">
                <a:hueOff val="8437698"/>
                <a:satOff val="-12660"/>
                <a:lumOff val="-2059"/>
                <a:alphaOff val="0"/>
                <a:shade val="51000"/>
                <a:satMod val="130000"/>
              </a:schemeClr>
            </a:gs>
            <a:gs pos="80000">
              <a:schemeClr val="accent3">
                <a:hueOff val="8437698"/>
                <a:satOff val="-12660"/>
                <a:lumOff val="-2059"/>
                <a:alphaOff val="0"/>
                <a:shade val="93000"/>
                <a:satMod val="130000"/>
              </a:schemeClr>
            </a:gs>
            <a:gs pos="100000">
              <a:schemeClr val="accent3">
                <a:hueOff val="8437698"/>
                <a:satOff val="-12660"/>
                <a:lumOff val="-2059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4000" b="0" kern="1200">
              <a:latin typeface="Tw Cen MT Condensed Extra Bold" panose="020B0803020202020204" pitchFamily="34" charset="0"/>
            </a:rPr>
            <a:t>4</a:t>
          </a:r>
          <a:endParaRPr lang="fr-FR" sz="4000" b="1" kern="1200"/>
        </a:p>
      </dsp:txBody>
      <dsp:txXfrm rot="-5400000">
        <a:off x="1" y="4326303"/>
        <a:ext cx="974404" cy="417601"/>
      </dsp:txXfrm>
    </dsp:sp>
    <dsp:sp modelId="{79925444-AD10-4A8C-B872-85049F03E743}">
      <dsp:nvSpPr>
        <dsp:cNvPr id="0" name=""/>
        <dsp:cNvSpPr/>
      </dsp:nvSpPr>
      <dsp:spPr>
        <a:xfrm rot="5400000">
          <a:off x="3463801" y="1349704"/>
          <a:ext cx="904803" cy="588359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8437698"/>
              <a:satOff val="-12660"/>
              <a:lumOff val="-2059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1" kern="1200"/>
            <a:t> Sélection du grade de l'agent ou de sa catégorie de rémunération :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kern="1200"/>
            <a:t> Parmi les </a:t>
          </a:r>
          <a:r>
            <a:rPr lang="fr-FR" sz="1200" b="1" kern="1200"/>
            <a:t>12</a:t>
          </a:r>
          <a:r>
            <a:rPr lang="fr-FR" sz="1200" kern="1200"/>
            <a:t> </a:t>
          </a:r>
          <a:r>
            <a:rPr lang="fr-FR" sz="1200" b="1" i="1" kern="1200">
              <a:solidFill>
                <a:schemeClr val="accent1"/>
              </a:solidFill>
            </a:rPr>
            <a:t>Principaux Grades </a:t>
          </a:r>
          <a:r>
            <a:rPr lang="fr-FR" sz="1200" kern="1200"/>
            <a:t>(représentant + de 90% des départs en EP FMEP)</a:t>
          </a:r>
        </a:p>
        <a:p>
          <a:pPr marL="228600" lvl="2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kern="1200"/>
            <a:t> Ou parmi les </a:t>
          </a:r>
          <a:r>
            <a:rPr lang="fr-FR" sz="1200" b="1" kern="1200"/>
            <a:t>3</a:t>
          </a:r>
          <a:r>
            <a:rPr lang="fr-FR" sz="1200" kern="1200"/>
            <a:t> catégories de rémunération (A, B, C) pour les </a:t>
          </a:r>
          <a:r>
            <a:rPr lang="fr-FR" sz="1200" b="1" i="1" kern="1200">
              <a:solidFill>
                <a:schemeClr val="accent1"/>
              </a:solidFill>
            </a:rPr>
            <a:t>Autres Grades non listés</a:t>
          </a:r>
        </a:p>
      </dsp:txBody>
      <dsp:txXfrm rot="-5400000">
        <a:off x="974405" y="3883270"/>
        <a:ext cx="5839428" cy="816465"/>
      </dsp:txXfrm>
    </dsp:sp>
    <dsp:sp modelId="{3F67DAC8-8BFB-4117-B05F-7155967EABDE}">
      <dsp:nvSpPr>
        <dsp:cNvPr id="0" name=""/>
        <dsp:cNvSpPr/>
      </dsp:nvSpPr>
      <dsp:spPr>
        <a:xfrm rot="5400000">
          <a:off x="-208800" y="5325455"/>
          <a:ext cx="1392005" cy="974404"/>
        </a:xfrm>
        <a:prstGeom prst="chevron">
          <a:avLst/>
        </a:prstGeom>
        <a:gradFill rotWithShape="0">
          <a:gsLst>
            <a:gs pos="0">
              <a:schemeClr val="accent3">
                <a:hueOff val="11250264"/>
                <a:satOff val="-16880"/>
                <a:lumOff val="-2745"/>
                <a:alphaOff val="0"/>
                <a:shade val="51000"/>
                <a:satMod val="130000"/>
              </a:schemeClr>
            </a:gs>
            <a:gs pos="80000">
              <a:schemeClr val="accent3">
                <a:hueOff val="11250264"/>
                <a:satOff val="-16880"/>
                <a:lumOff val="-2745"/>
                <a:alphaOff val="0"/>
                <a:shade val="93000"/>
                <a:satMod val="130000"/>
              </a:schemeClr>
            </a:gs>
            <a:gs pos="100000">
              <a:schemeClr val="accent3">
                <a:hueOff val="11250264"/>
                <a:satOff val="-16880"/>
                <a:lumOff val="-2745"/>
                <a:alphaOff val="0"/>
                <a:shade val="94000"/>
                <a:satMod val="135000"/>
              </a:schemeClr>
            </a:gs>
          </a:gsLst>
          <a:lin ang="16200000" scaled="0"/>
        </a:gra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>
          <a:outerShdw blurRad="40000" dist="23000" dir="5400000" rotWithShape="0">
            <a:srgbClr val="000000">
              <a:alpha val="35000"/>
            </a:srgbClr>
          </a:outerShdw>
        </a:effectLst>
      </dsp:spPr>
      <dsp:style>
        <a:lnRef idx="1">
          <a:scrgbClr r="0" g="0" b="0"/>
        </a:lnRef>
        <a:fillRef idx="3">
          <a:scrgbClr r="0" g="0" b="0"/>
        </a:fillRef>
        <a:effectRef idx="2">
          <a:scrgbClr r="0" g="0" b="0"/>
        </a:effectRef>
        <a:fontRef idx="minor">
          <a:schemeClr val="lt1"/>
        </a:fontRef>
      </dsp:style>
      <dsp:txBody>
        <a:bodyPr spcFirstLastPara="0" vert="horz" wrap="square" lIns="25400" tIns="25400" rIns="25400" bIns="25400" numCol="1" spcCol="1270" anchor="t" anchorCtr="0">
          <a:noAutofit/>
        </a:bodyPr>
        <a:lstStyle/>
        <a:p>
          <a:pPr lvl="0" algn="ctr" defTabSz="17780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FR" sz="4000" b="0" kern="1200">
              <a:latin typeface="Tw Cen MT Condensed Extra Bold" panose="020B0803020202020204" pitchFamily="34" charset="0"/>
            </a:rPr>
            <a:t>5</a:t>
          </a:r>
        </a:p>
      </dsp:txBody>
      <dsp:txXfrm rot="-5400000">
        <a:off x="1" y="5603856"/>
        <a:ext cx="974404" cy="417601"/>
      </dsp:txXfrm>
    </dsp:sp>
    <dsp:sp modelId="{92D6D2D4-E44A-410C-8ED5-43447928F5BD}">
      <dsp:nvSpPr>
        <dsp:cNvPr id="0" name=""/>
        <dsp:cNvSpPr/>
      </dsp:nvSpPr>
      <dsp:spPr>
        <a:xfrm rot="5400000">
          <a:off x="3463801" y="2627257"/>
          <a:ext cx="904803" cy="5883597"/>
        </a:xfrm>
        <a:prstGeom prst="round2Same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9525" cap="flat" cmpd="sng" algn="ctr">
          <a:solidFill>
            <a:schemeClr val="accent3">
              <a:hueOff val="11250264"/>
              <a:satOff val="-16880"/>
              <a:lumOff val="-2745"/>
              <a:alphaOff val="0"/>
            </a:schemeClr>
          </a:solidFill>
          <a:prstDash val="solid"/>
        </a:ln>
        <a:effectLst/>
      </dsp:spPr>
      <dsp:style>
        <a:lnRef idx="1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85344" tIns="7620" rIns="7620" bIns="7620" numCol="1" spcCol="1270" anchor="ctr" anchorCtr="0">
          <a:noAutofit/>
        </a:bodyPr>
        <a:lstStyle/>
        <a:p>
          <a:pPr marL="114300" lvl="1" indent="-114300" algn="l" defTabSz="5334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fr-FR" sz="1200" b="1" kern="1200"/>
            <a:t> Calcul automatique des salaires </a:t>
          </a:r>
          <a:endParaRPr lang="fr-FR" sz="1200" kern="1200"/>
        </a:p>
      </dsp:txBody>
      <dsp:txXfrm rot="-5400000">
        <a:off x="974405" y="5160823"/>
        <a:ext cx="5839428" cy="816465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2">
  <dgm:title val=""/>
  <dgm:desc val=""/>
  <dgm:catLst>
    <dgm:cat type="process" pri="12000"/>
    <dgm:cat type="list" pri="16000"/>
    <dgm:cat type="convert" pri="11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</dgm:ptLst>
      <dgm:cxnLst>
        <dgm:cxn modelId="4" srcId="0" destId="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alg type="lin">
      <dgm:param type="linDir" val="fromT"/>
      <dgm:param type="nodeHorzAlign" val="l"/>
    </dgm:alg>
    <dgm:shape xmlns:r="http://schemas.openxmlformats.org/officeDocument/2006/relationships" r:blip="">
      <dgm:adjLst/>
    </dgm:shape>
    <dgm:presOf/>
    <dgm:constrLst>
      <dgm:constr type="h" for="ch" forName="composite" refType="h"/>
      <dgm:constr type="w" for="ch" forName="composite" refType="w"/>
      <dgm:constr type="h" for="des" forName="parentText" op="equ"/>
      <dgm:constr type="h" for="ch" forName="sp" val="-14.88"/>
      <dgm:constr type="h" for="ch" forName="sp" refType="w" refFor="des" refForName="parentText" op="gte" fact="-0.3"/>
      <dgm:constr type="primFontSz" for="des" forName="parentText" op="equ" val="65"/>
      <dgm:constr type="primFontSz" for="des" forName="descendantText" op="equ" val="65"/>
    </dgm:constrLst>
    <dgm:ruleLst/>
    <dgm:forEach name="Name0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1">
          <dgm:if name="Name2" func="var" arg="dir" op="equ" val="norm">
            <dgm:constrLst>
              <dgm:constr type="t" for="ch" forName="parentText"/>
              <dgm:constr type="l" for="ch" forName="parentText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 refType="w" refFor="ch" refForName="pare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if>
          <dgm:else name="Name3">
            <dgm:constrLst>
              <dgm:constr type="t" for="ch" forName="parentText"/>
              <dgm:constr type="r" for="ch" forName="parentText" refType="w"/>
              <dgm:constr type="w" for="ch" forName="parentText" refType="w" fact="0.4"/>
              <dgm:constr type="h" for="ch" forName="parentText" refType="h"/>
              <dgm:constr type="w" for="ch" forName="parentText" refType="w" op="lte" fact="0.5"/>
              <dgm:constr type="w" for="ch" forName="parentText" refType="h" refFor="ch" refForName="parentText" op="lte" fact="0.7"/>
              <dgm:constr type="h" for="ch" forName="parentText" refType="w" refFor="ch" refForName="parentText" op="lte" fact="3"/>
              <dgm:constr type="l" for="ch" forName="descendantText"/>
              <dgm:constr type="w" for="ch" forName="descendantText" refType="w"/>
              <dgm:constr type="wOff" for="ch" forName="descendantText" refType="w" refFor="ch" refForName="parentText" fact="-1"/>
              <dgm:constr type="t" for="ch" forName="descendantText"/>
              <dgm:constr type="b" for="ch" forName="descendantText" refType="h" refFor="ch" refForName="parentText"/>
              <dgm:constr type="bOff" for="ch" forName="descendantText" refType="w" refFor="ch" refForName="parentText" fact="-0.5"/>
            </dgm:constrLst>
          </dgm:else>
        </dgm:choose>
        <dgm:ruleLst/>
        <dgm:layoutNode name="parentText" styleLbl="alignNode1">
          <dgm:varLst>
            <dgm:chMax val="1"/>
            <dgm:bulletEnabled val="1"/>
          </dgm:varLst>
          <dgm:alg type="tx"/>
          <dgm:shape xmlns:r="http://schemas.openxmlformats.org/officeDocument/2006/relationships" rot="90" type="chevron" r:blip="">
            <dgm:adjLst/>
          </dgm:shape>
          <dgm:presOf axis="self" ptType="node"/>
          <dgm:constrLst>
            <dgm:constr type="lMarg" refType="primFontSz" fact="0.05"/>
            <dgm:constr type="rMarg" refType="primFontSz" fact="0.05"/>
            <dgm:constr type="tMarg" refType="primFontSz" fact="0.05"/>
            <dgm:constr type="bMarg" refType="primFontSz" fact="0.05"/>
          </dgm:constrLst>
          <dgm:ruleLst>
            <dgm:rule type="h" val="100" fact="NaN" max="NaN"/>
            <dgm:rule type="primFontSz" val="24" fact="NaN" max="NaN"/>
            <dgm:rule type="h" val="110" fact="NaN" max="NaN"/>
            <dgm:rule type="primFontSz" val="18" fact="NaN" max="NaN"/>
            <dgm:rule type="h" val="INF" fact="NaN" max="NaN"/>
            <dgm:rule type="primFontSz" val="5" fact="NaN" max="NaN"/>
          </dgm:ruleLst>
        </dgm:layoutNode>
        <dgm:layoutNode name="descendantText" styleLbl="alignAcc1">
          <dgm:varLst>
            <dgm:bulletEnabled val="1"/>
          </dgm:varLst>
          <dgm:choose name="Name4">
            <dgm:if name="Name5" func="var" arg="dir" op="equ" val="norm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90" type="round2SameRect" r:blip="">
                <dgm:adjLst/>
              </dgm:shape>
            </dgm:if>
            <dgm:else name="Name6">
              <dgm:alg type="tx">
                <dgm:param type="stBulletLvl" val="1"/>
                <dgm:param type="txAnchorVertCh" val="mid"/>
              </dgm:alg>
              <dgm:shape xmlns:r="http://schemas.openxmlformats.org/officeDocument/2006/relationships" rot="-90" type="round2SameRect" r:blip="">
                <dgm:adjLst/>
              </dgm:shape>
            </dgm:else>
          </dgm:choose>
          <dgm:presOf axis="des" ptType="node"/>
          <dgm:choose name="Name7">
            <dgm:if name="Name8" func="var" arg="dir" op="equ" val="norm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rMarg" refType="primFontSz" fact="0.05"/>
              </dgm:constrLst>
            </dgm:if>
            <dgm:else name="Name9">
              <dgm:constrLst>
                <dgm:constr type="secFontSz" refType="primFontSz"/>
                <dgm:constr type="tMarg" refType="primFontSz" fact="0.05"/>
                <dgm:constr type="bMarg" refType="primFontSz" fact="0.05"/>
                <dgm:constr type="lMarg" refType="primFontSz" fact="0.05"/>
              </dgm:constrLst>
            </dgm:else>
          </dgm:choose>
          <dgm:ruleLst>
            <dgm:rule type="primFontSz" val="5" fact="NaN" max="NaN"/>
          </dgm:ruleLst>
        </dgm:layoutNode>
      </dgm:layoutNode>
      <dgm:forEach name="Name10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 axis="self"/>
          <dgm:constrLst>
            <dgm:constr type="w" val="1"/>
            <dgm:constr type="h" val="37.5"/>
          </dgm:constrLst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4">
  <dgm:title val=""/>
  <dgm:desc val=""/>
  <dgm:catLst>
    <dgm:cat type="simple" pri="104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1">
        <a:scrgbClr r="0" g="0" b="0"/>
      </a:lnRef>
      <a:fillRef idx="3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3">
        <a:scrgbClr r="0" g="0" b="0"/>
      </a:fillRef>
      <a:effectRef idx="2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iagramQuickStyle" Target="../diagrams/quickStyle1.xml"/><Relationship Id="rId7" Type="http://schemas.openxmlformats.org/officeDocument/2006/relationships/image" Target="../media/image4.png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image" Target="../media/image3.png"/><Relationship Id="rId5" Type="http://schemas.microsoft.com/office/2007/relationships/diagramDrawing" Target="../diagrams/drawing1.xml"/><Relationship Id="rId10" Type="http://schemas.openxmlformats.org/officeDocument/2006/relationships/image" Target="../media/image7.png"/><Relationship Id="rId4" Type="http://schemas.openxmlformats.org/officeDocument/2006/relationships/diagramColors" Target="../diagrams/colors1.xml"/><Relationship Id="rId9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diagramLayout" Target="../diagrams/layout2.xml"/><Relationship Id="rId7" Type="http://schemas.openxmlformats.org/officeDocument/2006/relationships/image" Target="../media/image8.png"/><Relationship Id="rId2" Type="http://schemas.openxmlformats.org/officeDocument/2006/relationships/diagramData" Target="../diagrams/data2.xml"/><Relationship Id="rId1" Type="http://schemas.openxmlformats.org/officeDocument/2006/relationships/image" Target="../media/image3.png"/><Relationship Id="rId6" Type="http://schemas.microsoft.com/office/2007/relationships/diagramDrawing" Target="../diagrams/drawing2.xml"/><Relationship Id="rId5" Type="http://schemas.openxmlformats.org/officeDocument/2006/relationships/diagramColors" Target="../diagrams/colors2.xml"/><Relationship Id="rId4" Type="http://schemas.openxmlformats.org/officeDocument/2006/relationships/diagramQuickStyle" Target="../diagrams/quickStyle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1171575</xdr:colOff>
      <xdr:row>11</xdr:row>
      <xdr:rowOff>85725</xdr:rowOff>
    </xdr:to>
    <xdr:pic>
      <xdr:nvPicPr>
        <xdr:cNvPr id="2878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07594" cy="1858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373673</xdr:colOff>
      <xdr:row>7</xdr:row>
      <xdr:rowOff>160274</xdr:rowOff>
    </xdr:from>
    <xdr:to>
      <xdr:col>6</xdr:col>
      <xdr:colOff>109903</xdr:colOff>
      <xdr:row>11</xdr:row>
      <xdr:rowOff>13736</xdr:rowOff>
    </xdr:to>
    <xdr:sp macro="" textlink="">
      <xdr:nvSpPr>
        <xdr:cNvPr id="9" name="ZoneTexte 8"/>
        <xdr:cNvSpPr txBox="1"/>
      </xdr:nvSpPr>
      <xdr:spPr>
        <a:xfrm>
          <a:off x="586154" y="1288620"/>
          <a:ext cx="5187461" cy="49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2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DEMANDE DE PRISE EN CHARGE</a:t>
          </a:r>
        </a:p>
      </xdr:txBody>
    </xdr:sp>
    <xdr:clientData/>
  </xdr:twoCellAnchor>
  <xdr:twoCellAnchor>
    <xdr:from>
      <xdr:col>1</xdr:col>
      <xdr:colOff>386956</xdr:colOff>
      <xdr:row>5</xdr:row>
      <xdr:rowOff>38926</xdr:rowOff>
    </xdr:from>
    <xdr:to>
      <xdr:col>6</xdr:col>
      <xdr:colOff>300405</xdr:colOff>
      <xdr:row>7</xdr:row>
      <xdr:rowOff>27019</xdr:rowOff>
    </xdr:to>
    <xdr:sp macro="" textlink="">
      <xdr:nvSpPr>
        <xdr:cNvPr id="10" name="ZoneTexte 9"/>
        <xdr:cNvSpPr txBox="1"/>
      </xdr:nvSpPr>
      <xdr:spPr>
        <a:xfrm>
          <a:off x="599437" y="844888"/>
          <a:ext cx="5364680" cy="3104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ETUDES PROMOTIONNELLES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209550</xdr:rowOff>
        </xdr:from>
        <xdr:to>
          <xdr:col>2</xdr:col>
          <xdr:colOff>257175</xdr:colOff>
          <xdr:row>32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161925</xdr:rowOff>
        </xdr:from>
        <xdr:to>
          <xdr:col>2</xdr:col>
          <xdr:colOff>257175</xdr:colOff>
          <xdr:row>33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180975</xdr:rowOff>
        </xdr:from>
        <xdr:to>
          <xdr:col>2</xdr:col>
          <xdr:colOff>257175</xdr:colOff>
          <xdr:row>32</xdr:row>
          <xdr:rowOff>180975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161925</xdr:rowOff>
        </xdr:from>
        <xdr:to>
          <xdr:col>2</xdr:col>
          <xdr:colOff>257175</xdr:colOff>
          <xdr:row>34</xdr:row>
          <xdr:rowOff>161925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234460</xdr:colOff>
      <xdr:row>5</xdr:row>
      <xdr:rowOff>65942</xdr:rowOff>
    </xdr:from>
    <xdr:to>
      <xdr:col>7</xdr:col>
      <xdr:colOff>937845</xdr:colOff>
      <xdr:row>7</xdr:row>
      <xdr:rowOff>2034</xdr:rowOff>
    </xdr:to>
    <xdr:pic>
      <xdr:nvPicPr>
        <xdr:cNvPr id="30" name="Image 2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479" y="871904"/>
          <a:ext cx="703385" cy="258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742950</xdr:colOff>
          <xdr:row>11</xdr:row>
          <xdr:rowOff>114300</xdr:rowOff>
        </xdr:from>
        <xdr:to>
          <xdr:col>16</xdr:col>
          <xdr:colOff>152400</xdr:colOff>
          <xdr:row>13</xdr:row>
          <xdr:rowOff>57150</xdr:rowOff>
        </xdr:to>
        <xdr:sp macro="" textlink="">
          <xdr:nvSpPr>
            <xdr:cNvPr id="3139" name="Drop Down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47623</xdr:colOff>
      <xdr:row>4</xdr:row>
      <xdr:rowOff>85723</xdr:rowOff>
    </xdr:from>
    <xdr:to>
      <xdr:col>8</xdr:col>
      <xdr:colOff>257175</xdr:colOff>
      <xdr:row>37</xdr:row>
      <xdr:rowOff>38100</xdr:rowOff>
    </xdr:to>
    <xdr:graphicFrame macro="">
      <xdr:nvGraphicFramePr>
        <xdr:cNvPr id="10" name="Diagramme 9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 editAs="oneCell">
    <xdr:from>
      <xdr:col>14</xdr:col>
      <xdr:colOff>457200</xdr:colOff>
      <xdr:row>0</xdr:row>
      <xdr:rowOff>76200</xdr:rowOff>
    </xdr:from>
    <xdr:to>
      <xdr:col>16</xdr:col>
      <xdr:colOff>41271</xdr:colOff>
      <xdr:row>2</xdr:row>
      <xdr:rowOff>76199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2925" y="76200"/>
          <a:ext cx="2222496" cy="74294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1304925</xdr:colOff>
          <xdr:row>20</xdr:row>
          <xdr:rowOff>95250</xdr:rowOff>
        </xdr:from>
        <xdr:to>
          <xdr:col>16</xdr:col>
          <xdr:colOff>85725</xdr:colOff>
          <xdr:row>22</xdr:row>
          <xdr:rowOff>28575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11</xdr:col>
      <xdr:colOff>533400</xdr:colOff>
      <xdr:row>38</xdr:row>
      <xdr:rowOff>95250</xdr:rowOff>
    </xdr:from>
    <xdr:to>
      <xdr:col>15</xdr:col>
      <xdr:colOff>1</xdr:colOff>
      <xdr:row>41</xdr:row>
      <xdr:rowOff>28575</xdr:rowOff>
    </xdr:to>
    <xdr:sp macro="" textlink="">
      <xdr:nvSpPr>
        <xdr:cNvPr id="23" name="Arrondir un rectangle avec un coin du même côté 22"/>
        <xdr:cNvSpPr/>
      </xdr:nvSpPr>
      <xdr:spPr>
        <a:xfrm>
          <a:off x="9134475" y="7848600"/>
          <a:ext cx="4191001" cy="476250"/>
        </a:xfrm>
        <a:prstGeom prst="round2Same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forfaits frais de traitement par catégorie de rémunération (A, B,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C)</a:t>
          </a:r>
        </a:p>
        <a:p>
          <a:pPr algn="ctr"/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(pour les autres grades)</a:t>
          </a:r>
          <a:r>
            <a:rPr lang="fr-FR"/>
            <a:t/>
          </a:r>
          <a:br>
            <a:rPr lang="fr-FR"/>
          </a:br>
          <a:endParaRPr lang="fr-FR" sz="1100"/>
        </a:p>
      </xdr:txBody>
    </xdr:sp>
    <xdr:clientData/>
  </xdr:twoCellAnchor>
  <xdr:twoCellAnchor>
    <xdr:from>
      <xdr:col>2</xdr:col>
      <xdr:colOff>761999</xdr:colOff>
      <xdr:row>38</xdr:row>
      <xdr:rowOff>95250</xdr:rowOff>
    </xdr:from>
    <xdr:to>
      <xdr:col>7</xdr:col>
      <xdr:colOff>1095375</xdr:colOff>
      <xdr:row>41</xdr:row>
      <xdr:rowOff>28575</xdr:rowOff>
    </xdr:to>
    <xdr:sp macro="" textlink="">
      <xdr:nvSpPr>
        <xdr:cNvPr id="16" name="Arrondir un rectangle avec un coin du même côté 15"/>
        <xdr:cNvSpPr/>
      </xdr:nvSpPr>
      <xdr:spPr>
        <a:xfrm>
          <a:off x="2285999" y="7848600"/>
          <a:ext cx="4143376" cy="476250"/>
        </a:xfrm>
        <a:prstGeom prst="round2Same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forfaits frais de traitement pour 12 principaux grades </a:t>
          </a:r>
        </a:p>
        <a:p>
          <a:pPr algn="ctr"/>
          <a:r>
            <a:rPr lang="fr-FR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(grade de l’agent partant en formation)</a:t>
          </a:r>
          <a:r>
            <a:rPr lang="fr-FR" b="1"/>
            <a:t> </a:t>
          </a:r>
          <a:r>
            <a:rPr lang="fr-FR"/>
            <a:t/>
          </a:r>
          <a:br>
            <a:rPr lang="fr-FR"/>
          </a:br>
          <a:endParaRPr lang="fr-FR" sz="1100"/>
        </a:p>
      </xdr:txBody>
    </xdr:sp>
    <xdr:clientData/>
  </xdr:twoCellAnchor>
  <xdr:twoCellAnchor editAs="oneCell">
    <xdr:from>
      <xdr:col>2</xdr:col>
      <xdr:colOff>590550</xdr:colOff>
      <xdr:row>41</xdr:row>
      <xdr:rowOff>98834</xdr:rowOff>
    </xdr:from>
    <xdr:to>
      <xdr:col>7</xdr:col>
      <xdr:colOff>1270135</xdr:colOff>
      <xdr:row>59</xdr:row>
      <xdr:rowOff>94774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14550" y="8395109"/>
          <a:ext cx="4489585" cy="2910590"/>
        </a:xfrm>
        <a:prstGeom prst="rect">
          <a:avLst/>
        </a:prstGeom>
      </xdr:spPr>
    </xdr:pic>
    <xdr:clientData/>
  </xdr:twoCellAnchor>
  <xdr:twoCellAnchor editAs="oneCell">
    <xdr:from>
      <xdr:col>11</xdr:col>
      <xdr:colOff>419100</xdr:colOff>
      <xdr:row>41</xdr:row>
      <xdr:rowOff>128504</xdr:rowOff>
    </xdr:from>
    <xdr:to>
      <xdr:col>15</xdr:col>
      <xdr:colOff>133350</xdr:colOff>
      <xdr:row>51</xdr:row>
      <xdr:rowOff>66420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20175" y="8424779"/>
          <a:ext cx="4438650" cy="1557166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523876</xdr:colOff>
      <xdr:row>40</xdr:row>
      <xdr:rowOff>123825</xdr:rowOff>
    </xdr:from>
    <xdr:to>
      <xdr:col>6</xdr:col>
      <xdr:colOff>476250</xdr:colOff>
      <xdr:row>44</xdr:row>
      <xdr:rowOff>161924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3876" y="8229600"/>
          <a:ext cx="714374" cy="714374"/>
        </a:xfrm>
        <a:prstGeom prst="rect">
          <a:avLst/>
        </a:prstGeom>
      </xdr:spPr>
    </xdr:pic>
    <xdr:clientData/>
  </xdr:twoCellAnchor>
  <xdr:twoCellAnchor editAs="oneCell">
    <xdr:from>
      <xdr:col>13</xdr:col>
      <xdr:colOff>257175</xdr:colOff>
      <xdr:row>40</xdr:row>
      <xdr:rowOff>166604</xdr:rowOff>
    </xdr:from>
    <xdr:to>
      <xdr:col>13</xdr:col>
      <xdr:colOff>971549</xdr:colOff>
      <xdr:row>45</xdr:row>
      <xdr:rowOff>42778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44225" y="8272379"/>
          <a:ext cx="714374" cy="71437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44</xdr:row>
      <xdr:rowOff>119715</xdr:rowOff>
    </xdr:from>
    <xdr:to>
      <xdr:col>2</xdr:col>
      <xdr:colOff>190501</xdr:colOff>
      <xdr:row>52</xdr:row>
      <xdr:rowOff>133350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901765"/>
          <a:ext cx="1552576" cy="1309035"/>
        </a:xfrm>
        <a:prstGeom prst="rect">
          <a:avLst/>
        </a:prstGeom>
      </xdr:spPr>
    </xdr:pic>
    <xdr:clientData/>
  </xdr:twoCellAnchor>
  <xdr:twoCellAnchor>
    <xdr:from>
      <xdr:col>9</xdr:col>
      <xdr:colOff>523875</xdr:colOff>
      <xdr:row>46</xdr:row>
      <xdr:rowOff>152400</xdr:rowOff>
    </xdr:from>
    <xdr:to>
      <xdr:col>10</xdr:col>
      <xdr:colOff>457200</xdr:colOff>
      <xdr:row>51</xdr:row>
      <xdr:rowOff>47625</xdr:rowOff>
    </xdr:to>
    <xdr:sp macro="" textlink="">
      <xdr:nvSpPr>
        <xdr:cNvPr id="18" name="Ellipse 17"/>
        <xdr:cNvSpPr/>
      </xdr:nvSpPr>
      <xdr:spPr>
        <a:xfrm>
          <a:off x="7600950" y="9258300"/>
          <a:ext cx="695325" cy="704850"/>
        </a:xfrm>
        <a:prstGeom prst="ellipse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8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OU</a:t>
          </a:r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405848</xdr:colOff>
      <xdr:row>0</xdr:row>
      <xdr:rowOff>24850</xdr:rowOff>
    </xdr:from>
    <xdr:to>
      <xdr:col>11</xdr:col>
      <xdr:colOff>1710146</xdr:colOff>
      <xdr:row>1</xdr:row>
      <xdr:rowOff>551468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0283" y="24850"/>
          <a:ext cx="2066298" cy="69227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0</xdr:col>
      <xdr:colOff>57149</xdr:colOff>
      <xdr:row>4</xdr:row>
      <xdr:rowOff>152399</xdr:rowOff>
    </xdr:from>
    <xdr:to>
      <xdr:col>5</xdr:col>
      <xdr:colOff>596348</xdr:colOff>
      <xdr:row>17</xdr:row>
      <xdr:rowOff>0</xdr:rowOff>
    </xdr:to>
    <xdr:graphicFrame macro="">
      <xdr:nvGraphicFramePr>
        <xdr:cNvPr id="9" name="Diagramme 8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 editAs="oneCell">
    <xdr:from>
      <xdr:col>0</xdr:col>
      <xdr:colOff>608350</xdr:colOff>
      <xdr:row>15</xdr:row>
      <xdr:rowOff>124240</xdr:rowOff>
    </xdr:from>
    <xdr:to>
      <xdr:col>11</xdr:col>
      <xdr:colOff>33131</xdr:colOff>
      <xdr:row>42</xdr:row>
      <xdr:rowOff>92178</xdr:rowOff>
    </xdr:to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50" y="3205370"/>
          <a:ext cx="8427977" cy="4440547"/>
        </a:xfrm>
        <a:prstGeom prst="rect">
          <a:avLst/>
        </a:prstGeom>
      </xdr:spPr>
    </xdr:pic>
    <xdr:clientData/>
  </xdr:twoCellAnchor>
  <xdr:twoCellAnchor>
    <xdr:from>
      <xdr:col>2</xdr:col>
      <xdr:colOff>347869</xdr:colOff>
      <xdr:row>17</xdr:row>
      <xdr:rowOff>149088</xdr:rowOff>
    </xdr:from>
    <xdr:to>
      <xdr:col>4</xdr:col>
      <xdr:colOff>455544</xdr:colOff>
      <xdr:row>20</xdr:row>
      <xdr:rowOff>41414</xdr:rowOff>
    </xdr:to>
    <xdr:sp macro="" textlink="">
      <xdr:nvSpPr>
        <xdr:cNvPr id="5" name="ZoneTexte 4"/>
        <xdr:cNvSpPr txBox="1"/>
      </xdr:nvSpPr>
      <xdr:spPr>
        <a:xfrm>
          <a:off x="1871869" y="3561523"/>
          <a:ext cx="1631675" cy="389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Vigilance n°1</a:t>
          </a:r>
        </a:p>
      </xdr:txBody>
    </xdr:sp>
    <xdr:clientData/>
  </xdr:twoCellAnchor>
  <xdr:twoCellAnchor editAs="oneCell">
    <xdr:from>
      <xdr:col>1</xdr:col>
      <xdr:colOff>16567</xdr:colOff>
      <xdr:row>15</xdr:row>
      <xdr:rowOff>140806</xdr:rowOff>
    </xdr:from>
    <xdr:to>
      <xdr:col>1</xdr:col>
      <xdr:colOff>697891</xdr:colOff>
      <xdr:row>19</xdr:row>
      <xdr:rowOff>36883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567" y="3221936"/>
          <a:ext cx="681324" cy="558686"/>
        </a:xfrm>
        <a:prstGeom prst="rect">
          <a:avLst/>
        </a:prstGeom>
      </xdr:spPr>
    </xdr:pic>
    <xdr:clientData/>
  </xdr:twoCellAnchor>
  <xdr:twoCellAnchor>
    <xdr:from>
      <xdr:col>1</xdr:col>
      <xdr:colOff>173930</xdr:colOff>
      <xdr:row>22</xdr:row>
      <xdr:rowOff>132515</xdr:rowOff>
    </xdr:from>
    <xdr:to>
      <xdr:col>5</xdr:col>
      <xdr:colOff>563217</xdr:colOff>
      <xdr:row>39</xdr:row>
      <xdr:rowOff>132521</xdr:rowOff>
    </xdr:to>
    <xdr:sp macro="" textlink="">
      <xdr:nvSpPr>
        <xdr:cNvPr id="6" name="ZoneTexte 5"/>
        <xdr:cNvSpPr txBox="1"/>
      </xdr:nvSpPr>
      <xdr:spPr>
        <a:xfrm>
          <a:off x="935930" y="4373211"/>
          <a:ext cx="3437287" cy="2816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400" b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En</a:t>
          </a:r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 cas de demande de frais diverses </a:t>
          </a:r>
          <a:r>
            <a:rPr lang="fr-FR" sz="1400" b="1" u="sng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autres que </a:t>
          </a:r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: </a:t>
          </a:r>
        </a:p>
        <a:p>
          <a:pPr lvl="1" algn="l"/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- les frais pédagogiques </a:t>
          </a:r>
        </a:p>
        <a:p>
          <a:pPr lvl="1" algn="l"/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- et frais d'inscription </a:t>
          </a:r>
        </a:p>
        <a:p>
          <a:pPr algn="r"/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  <a:sym typeface="Wingdings" panose="05000000000000000000" pitchFamily="2" charset="2"/>
            </a:rPr>
            <a:t/>
          </a:r>
          <a:b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  <a:sym typeface="Wingdings" panose="05000000000000000000" pitchFamily="2" charset="2"/>
            </a:rPr>
          </a:br>
          <a:r>
            <a:rPr lang="fr-FR" sz="1400" b="0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  <a:sym typeface="Wingdings 3" panose="05040102010807070707" pitchFamily="18" charset="2"/>
            </a:rPr>
            <a:t></a:t>
          </a:r>
          <a:r>
            <a:rPr lang="fr-FR" sz="1400" b="1" baseline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merci de prévoir un financement sur votre poste PLAN de formation</a:t>
          </a:r>
          <a:endParaRPr lang="fr-FR" sz="1400" b="1">
            <a:latin typeface="MV Boli" panose="02000500030200090000" pitchFamily="2" charset="0"/>
            <a:ea typeface="Tahoma" panose="020B0604030504040204" pitchFamily="34" charset="0"/>
            <a:cs typeface="MV Boli" panose="02000500030200090000" pitchFamily="2" charset="0"/>
          </a:endParaRPr>
        </a:p>
      </xdr:txBody>
    </xdr:sp>
    <xdr:clientData/>
  </xdr:twoCellAnchor>
  <xdr:twoCellAnchor>
    <xdr:from>
      <xdr:col>7</xdr:col>
      <xdr:colOff>901553</xdr:colOff>
      <xdr:row>18</xdr:row>
      <xdr:rowOff>44726</xdr:rowOff>
    </xdr:from>
    <xdr:to>
      <xdr:col>9</xdr:col>
      <xdr:colOff>330054</xdr:colOff>
      <xdr:row>20</xdr:row>
      <xdr:rowOff>102704</xdr:rowOff>
    </xdr:to>
    <xdr:sp macro="" textlink="">
      <xdr:nvSpPr>
        <xdr:cNvPr id="13" name="ZoneTexte 12"/>
        <xdr:cNvSpPr txBox="1"/>
      </xdr:nvSpPr>
      <xdr:spPr>
        <a:xfrm>
          <a:off x="6177575" y="3622813"/>
          <a:ext cx="1631675" cy="389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6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Vigilance n°2</a:t>
          </a:r>
        </a:p>
      </xdr:txBody>
    </xdr:sp>
    <xdr:clientData/>
  </xdr:twoCellAnchor>
  <xdr:twoCellAnchor editAs="oneCell">
    <xdr:from>
      <xdr:col>9</xdr:col>
      <xdr:colOff>707336</xdr:colOff>
      <xdr:row>16</xdr:row>
      <xdr:rowOff>61293</xdr:rowOff>
    </xdr:from>
    <xdr:to>
      <xdr:col>10</xdr:col>
      <xdr:colOff>626660</xdr:colOff>
      <xdr:row>19</xdr:row>
      <xdr:rowOff>123023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186532" y="3308076"/>
          <a:ext cx="681324" cy="558686"/>
        </a:xfrm>
        <a:prstGeom prst="rect">
          <a:avLst/>
        </a:prstGeom>
      </xdr:spPr>
    </xdr:pic>
    <xdr:clientData/>
  </xdr:twoCellAnchor>
  <xdr:twoCellAnchor>
    <xdr:from>
      <xdr:col>6</xdr:col>
      <xdr:colOff>665917</xdr:colOff>
      <xdr:row>20</xdr:row>
      <xdr:rowOff>110979</xdr:rowOff>
    </xdr:from>
    <xdr:to>
      <xdr:col>10</xdr:col>
      <xdr:colOff>455543</xdr:colOff>
      <xdr:row>41</xdr:row>
      <xdr:rowOff>16562</xdr:rowOff>
    </xdr:to>
    <xdr:sp macro="" textlink="">
      <xdr:nvSpPr>
        <xdr:cNvPr id="16" name="ZoneTexte 15"/>
        <xdr:cNvSpPr txBox="1"/>
      </xdr:nvSpPr>
      <xdr:spPr>
        <a:xfrm>
          <a:off x="5179939" y="4020370"/>
          <a:ext cx="3516800" cy="3384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300" b="0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On</a:t>
          </a:r>
          <a:r>
            <a:rPr lang="fr-FR" sz="1300" b="0" baseline="0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 rappelle</a:t>
          </a:r>
          <a:r>
            <a:rPr lang="fr-FR" sz="1300" b="0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 que les étudiants en formation continue, y compris les agents en études promotionnelles, </a:t>
          </a:r>
          <a:r>
            <a:rPr lang="fr-FR" sz="1300" b="0" u="sng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ne sont pas redevables</a:t>
          </a:r>
          <a:r>
            <a:rPr lang="fr-FR" sz="1300" b="0" u="none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 </a:t>
          </a:r>
          <a:r>
            <a:rPr lang="fr-FR" sz="1300" b="0">
              <a:solidFill>
                <a:sysClr val="windowText" lastClr="000000"/>
              </a:solidFill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de La « contribution vie Etudiante et de Campus » (CVEC) d’une valeur de 90 euros </a:t>
          </a:r>
          <a:r>
            <a:rPr lang="fr-FR" sz="1300" b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/>
          </a:r>
          <a:br>
            <a:rPr lang="fr-FR" sz="1300" b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</a:br>
          <a:r>
            <a:rPr lang="fr-FR" sz="1300" b="0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  <a:sym typeface="Wingdings 3" panose="05040102010807070707" pitchFamily="18" charset="2"/>
            </a:rPr>
            <a:t> </a:t>
          </a:r>
          <a:r>
            <a:rPr lang="fr-FR" sz="1300" b="1" u="sng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  <a:t>ni l’agent lui-même, ni l’ETS ou l’ANFH qui prend en charge sa formation, n’a à prendre en charge cette contribution</a:t>
          </a:r>
          <a:br>
            <a:rPr lang="fr-FR" sz="1300" b="1" u="sng">
              <a:latin typeface="MV Boli" panose="02000500030200090000" pitchFamily="2" charset="0"/>
              <a:ea typeface="Tahoma" panose="020B0604030504040204" pitchFamily="34" charset="0"/>
              <a:cs typeface="MV Boli" panose="02000500030200090000" pitchFamily="2" charset="0"/>
            </a:rPr>
          </a:br>
          <a:endParaRPr lang="fr-FR" sz="1300" b="1" u="sng">
            <a:latin typeface="MV Boli" panose="02000500030200090000" pitchFamily="2" charset="0"/>
            <a:ea typeface="Tahoma" panose="020B0604030504040204" pitchFamily="34" charset="0"/>
            <a:cs typeface="MV Boli" panose="02000500030200090000" pitchFamily="2" charset="0"/>
          </a:endParaRPr>
        </a:p>
        <a:p>
          <a:pPr algn="l"/>
          <a:endParaRPr lang="fr-FR" sz="1300" b="0">
            <a:latin typeface="MV Boli" panose="02000500030200090000" pitchFamily="2" charset="0"/>
            <a:ea typeface="Tahoma" panose="020B0604030504040204" pitchFamily="34" charset="0"/>
            <a:cs typeface="MV Boli" panose="02000500030200090000" pitchFamily="2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133350</xdr:colOff>
      <xdr:row>17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619750" y="42576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6</xdr:col>
      <xdr:colOff>447675</xdr:colOff>
      <xdr:row>52</xdr:row>
      <xdr:rowOff>0</xdr:rowOff>
    </xdr:from>
    <xdr:to>
      <xdr:col>6</xdr:col>
      <xdr:colOff>723900</xdr:colOff>
      <xdr:row>52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305425" y="828675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200" b="1" i="0" u="none" strike="noStrike" baseline="0">
            <a:solidFill>
              <a:srgbClr val="000000"/>
            </a:solidFill>
            <a:latin typeface="Century Gothic"/>
            <a:cs typeface="Times New Roman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0</xdr:col>
          <xdr:colOff>857250</xdr:colOff>
          <xdr:row>1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581025</xdr:colOff>
      <xdr:row>0</xdr:row>
      <xdr:rowOff>9525</xdr:rowOff>
    </xdr:from>
    <xdr:to>
      <xdr:col>10</xdr:col>
      <xdr:colOff>1295400</xdr:colOff>
      <xdr:row>2</xdr:row>
      <xdr:rowOff>0</xdr:rowOff>
    </xdr:to>
    <xdr:pic>
      <xdr:nvPicPr>
        <xdr:cNvPr id="8674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4775" y="9525"/>
          <a:ext cx="13906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46</xdr:row>
      <xdr:rowOff>0</xdr:rowOff>
    </xdr:from>
    <xdr:to>
      <xdr:col>7</xdr:col>
      <xdr:colOff>133350</xdr:colOff>
      <xdr:row>46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  <xdr:twoCellAnchor>
    <xdr:from>
      <xdr:col>7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619750" y="5857875"/>
          <a:ext cx="13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€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</xdr:row>
      <xdr:rowOff>9525</xdr:rowOff>
    </xdr:from>
    <xdr:to>
      <xdr:col>7</xdr:col>
      <xdr:colOff>752475</xdr:colOff>
      <xdr:row>2</xdr:row>
      <xdr:rowOff>542925</xdr:rowOff>
    </xdr:to>
    <xdr:pic>
      <xdr:nvPicPr>
        <xdr:cNvPr id="4407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47650"/>
          <a:ext cx="1390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cardie/TRAPEC/S13%20PLAN%20ET%20EP/ETUDES%20PROMOTIONNELLES/EP%202014/DECEMBRE%202013/DOSSIER%20COMPLET%20ADRESSE%20AUX%20ETS/EP%20-%20Demande%20de%20p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GRILLE DE SAISIE"/>
      <sheetName val="Estimation SALAIRES - ENSEIG"/>
      <sheetName val="Estimation Frais déplacement"/>
    </sheetNames>
    <sheetDataSet>
      <sheetData sheetId="0">
        <row r="2">
          <cell r="A2" t="str">
            <v>CH G MARTIN</v>
          </cell>
          <cell r="K2" t="str">
            <v>PLAN</v>
          </cell>
          <cell r="N2" t="str">
            <v>OUI</v>
          </cell>
        </row>
        <row r="3">
          <cell r="A3" t="str">
            <v>CH MAYOTTE</v>
          </cell>
          <cell r="K3" t="str">
            <v>Fds Régionaux</v>
          </cell>
          <cell r="N3" t="str">
            <v>NON</v>
          </cell>
        </row>
        <row r="4">
          <cell r="A4" t="str">
            <v>CHD ST DENIS</v>
          </cell>
        </row>
        <row r="5">
          <cell r="A5" t="str">
            <v>CHI St ANDRE - ST BENOIT</v>
          </cell>
        </row>
        <row r="6">
          <cell r="A6" t="str">
            <v>EPSMR</v>
          </cell>
        </row>
        <row r="7">
          <cell r="A7" t="str">
            <v>FE NORD EST</v>
          </cell>
        </row>
        <row r="8">
          <cell r="A8" t="str">
            <v>FE TERRE ROUGE</v>
          </cell>
        </row>
        <row r="9">
          <cell r="A9" t="str">
            <v>GH SUD REUNION</v>
          </cell>
          <cell r="K9" t="str">
            <v>H</v>
          </cell>
        </row>
        <row r="10">
          <cell r="K10" t="str">
            <v>F</v>
          </cell>
        </row>
        <row r="12">
          <cell r="K12" t="str">
            <v>Favorable</v>
          </cell>
        </row>
        <row r="13">
          <cell r="K13" t="str">
            <v>Défavorable</v>
          </cell>
        </row>
        <row r="15">
          <cell r="K15" t="str">
            <v>Brevet de technicien supérieur d'économie sociale familiale</v>
          </cell>
        </row>
        <row r="16">
          <cell r="K16" t="str">
            <v>Brevet professionnel de la jeunesse, de l'éducation populaire et du sport</v>
          </cell>
        </row>
        <row r="17">
          <cell r="K17" t="str">
            <v>Certificat d'aptitude aux fonctions de directeur d'établissement social</v>
          </cell>
        </row>
        <row r="18">
          <cell r="K18" t="str">
            <v>Certificat d'aptitude aux fonctions de moniteur éducateur</v>
          </cell>
        </row>
        <row r="19">
          <cell r="K19" t="str">
            <v>Certificat d'aptitude aux fonctions d'encadrement et de responsable d'unité d'intervention sociale</v>
          </cell>
        </row>
        <row r="20">
          <cell r="K20" t="str">
            <v>Certificat de capacité d'orthophoniste</v>
          </cell>
        </row>
        <row r="21">
          <cell r="K21" t="str">
            <v>Certificat de capacité d'orthoptiste</v>
          </cell>
        </row>
        <row r="22">
          <cell r="K22" t="str">
            <v>Diplôme de cadre de santé</v>
          </cell>
        </row>
        <row r="23">
          <cell r="K23" t="str">
            <v>Diplôme de cadre sage-femme</v>
          </cell>
        </row>
        <row r="24">
          <cell r="K24" t="str">
            <v>Diplôme de préparateur en pharmacie hospitalière</v>
          </cell>
        </row>
        <row r="25">
          <cell r="K25" t="str">
            <v>Diplôme d'Etat d'aide médico-psychologique</v>
          </cell>
        </row>
        <row r="26">
          <cell r="K26" t="str">
            <v>Diplôme d'Etat d'assistant de service social</v>
          </cell>
        </row>
        <row r="27">
          <cell r="K27" t="str">
            <v>Diplôme d'Etat de conseiller en économie sociale et familiale</v>
          </cell>
        </row>
        <row r="28">
          <cell r="K28" t="str">
            <v>Diplôme d'Etat de laborantin d'analyses médicales</v>
          </cell>
        </row>
        <row r="29">
          <cell r="K29" t="str">
            <v>Diplôme d'Etat de manipulateur d'électroradiologie médicale</v>
          </cell>
        </row>
        <row r="30">
          <cell r="K30" t="str">
            <v>Diplôme d'Etat de masseur-kinésithérapeute</v>
          </cell>
        </row>
        <row r="31">
          <cell r="K31" t="str">
            <v>Diplôme d'Etat de pédicure-podologue</v>
          </cell>
        </row>
        <row r="32">
          <cell r="K32" t="str">
            <v>Diplôme d'Etat de psychomotricien</v>
          </cell>
        </row>
        <row r="33">
          <cell r="K33" t="str">
            <v>Diplôme d'Etat de puéricultrice</v>
          </cell>
        </row>
        <row r="34">
          <cell r="K34" t="str">
            <v>Diplôme d'Etat de sage-femme</v>
          </cell>
        </row>
        <row r="35">
          <cell r="K35" t="str">
            <v>Diplôme d'Etat d'éducateur de jeunes enfants</v>
          </cell>
        </row>
        <row r="36">
          <cell r="K36" t="str">
            <v>Diplôme d'Etat d'éducateur spécialisé</v>
          </cell>
        </row>
        <row r="37">
          <cell r="K37" t="str">
            <v>Diplôme d'Etat d'éducateur technique spécialisé</v>
          </cell>
        </row>
        <row r="38">
          <cell r="K38" t="str">
            <v>Diplôme d'Etat d'ergothérapeute</v>
          </cell>
        </row>
        <row r="39">
          <cell r="K39" t="str">
            <v>Diplôme d'Etat d'infirmier</v>
          </cell>
        </row>
        <row r="40">
          <cell r="K40" t="str">
            <v>Diplôme d'Etat d'infirmier anesthésiste</v>
          </cell>
        </row>
        <row r="41">
          <cell r="K41" t="str">
            <v>Diplôme d'Etat d'infirmier de bloc opératoire</v>
          </cell>
        </row>
        <row r="42">
          <cell r="K42" t="str">
            <v>Diplôme d'Etat relatif aux fonctions d'animation</v>
          </cell>
        </row>
        <row r="43">
          <cell r="K43" t="str">
            <v>Diplôme professionnel d'aide-soignant</v>
          </cell>
        </row>
        <row r="44">
          <cell r="K44" t="str">
            <v>Diplôme professionnel d'auxiliaire de puériculture</v>
          </cell>
        </row>
        <row r="45">
          <cell r="K45" t="str">
            <v>Diplôme supérieur en travail social</v>
          </cell>
        </row>
      </sheetData>
      <sheetData sheetId="1" refreshError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leau1" displayName="Tableau1" ref="B3:D19" totalsRowShown="0" headerRowDxfId="11">
  <autoFilter ref="B3:D19"/>
  <sortState ref="B4:D19">
    <sortCondition ref="C4"/>
  </sortState>
  <tableColumns count="3">
    <tableColumn id="1" name="Numéro ligne"/>
    <tableColumn id="2" name="Grades ou Catégories" dataDxfId="10"/>
    <tableColumn id="3" name="Montant mensuel du forfait" dataDxfId="9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A1:G32" totalsRowShown="0" headerRowDxfId="8" dataDxfId="7">
  <autoFilter ref="A1:G32"/>
  <tableColumns count="7">
    <tableColumn id="1" name="Code diplôme" dataDxfId="6"/>
    <tableColumn id="2" name="Diplôme" dataDxfId="5"/>
    <tableColumn id="3" name="Durée réglementaire de la formation en semaines" dataDxfId="4"/>
    <tableColumn id="7" name="durée réglementaire de la formation en heures" dataDxfId="3"/>
    <tableColumn id="4" name="Durée en mois" dataDxfId="2"/>
    <tableColumn id="6" name="DUREE DE PRISE EN CHARGE (EN JOURS POUR FD)" dataDxfId="1"/>
    <tableColumn id="5" name="DUREE DE PRISE EN CHARGE (EN MOIS POUR SALAIRES) ARRONDI SUP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0.w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7" tint="-0.249977111117893"/>
    <pageSetUpPr fitToPage="1"/>
  </sheetPr>
  <dimension ref="A13:I70"/>
  <sheetViews>
    <sheetView zoomScale="115" zoomScaleNormal="115" workbookViewId="0">
      <pane ySplit="12" topLeftCell="A13" activePane="bottomLeft" state="frozen"/>
      <selection pane="bottomLeft" activeCell="D23" sqref="D23:H23"/>
    </sheetView>
  </sheetViews>
  <sheetFormatPr baseColWidth="10" defaultRowHeight="12.75"/>
  <cols>
    <col min="1" max="1" width="3.140625" style="32" customWidth="1"/>
    <col min="2" max="2" width="14.85546875" style="32" customWidth="1"/>
    <col min="3" max="3" width="14.140625" style="32" customWidth="1"/>
    <col min="4" max="8" width="17.5703125" style="32" customWidth="1"/>
    <col min="9" max="16384" width="11.42578125" style="32"/>
  </cols>
  <sheetData>
    <row r="13" spans="1:8" ht="13.5" thickBot="1"/>
    <row r="14" spans="1:8" ht="13.5" customHeight="1" thickTop="1" thickBot="1">
      <c r="G14" s="210" t="s">
        <v>193</v>
      </c>
      <c r="H14" s="207"/>
    </row>
    <row r="15" spans="1:8" ht="13.5" customHeight="1" thickTop="1" thickBot="1">
      <c r="A15" s="53"/>
      <c r="B15" s="53"/>
      <c r="C15" s="53"/>
      <c r="D15" s="53"/>
      <c r="E15" s="53"/>
      <c r="F15" s="53"/>
      <c r="G15" s="53"/>
      <c r="H15" s="53"/>
    </row>
    <row r="16" spans="1:8" ht="13.5" thickBot="1">
      <c r="A16" s="226" t="s">
        <v>26</v>
      </c>
      <c r="B16" s="188" t="s">
        <v>46</v>
      </c>
      <c r="C16" s="14"/>
      <c r="D16" s="189" t="s">
        <v>47</v>
      </c>
      <c r="E16" s="60"/>
      <c r="F16" s="232"/>
      <c r="G16" s="232"/>
      <c r="H16" s="232"/>
    </row>
    <row r="17" spans="1:9" ht="13.5" thickBot="1">
      <c r="A17" s="226"/>
      <c r="B17" s="59" t="s">
        <v>48</v>
      </c>
      <c r="C17" s="61"/>
      <c r="D17" s="228"/>
      <c r="E17" s="228"/>
      <c r="F17" s="228"/>
      <c r="G17" s="228"/>
      <c r="H17" s="228"/>
    </row>
    <row r="18" spans="1:9">
      <c r="A18" s="226"/>
      <c r="B18" s="33"/>
      <c r="C18" s="61"/>
      <c r="D18" s="238"/>
      <c r="E18" s="238"/>
      <c r="F18" s="238"/>
      <c r="G18" s="238"/>
      <c r="H18" s="238"/>
      <c r="I18" s="33"/>
    </row>
    <row r="19" spans="1:9" ht="13.5" thickBot="1">
      <c r="A19" s="226"/>
      <c r="B19" s="59" t="s">
        <v>119</v>
      </c>
      <c r="C19" s="15"/>
      <c r="D19" s="62"/>
      <c r="E19" s="216"/>
      <c r="F19" s="62" t="s">
        <v>27</v>
      </c>
      <c r="G19" s="239"/>
      <c r="H19" s="239"/>
      <c r="I19" s="63"/>
    </row>
    <row r="20" spans="1:9" ht="15.75" thickBot="1">
      <c r="A20" s="226"/>
      <c r="B20" s="33" t="s">
        <v>28</v>
      </c>
      <c r="C20" s="240"/>
      <c r="D20" s="240"/>
      <c r="E20" s="62"/>
      <c r="F20" s="253"/>
      <c r="G20" s="253"/>
      <c r="H20" s="33"/>
    </row>
    <row r="21" spans="1:9" ht="13.5" thickBot="1">
      <c r="A21" s="227"/>
      <c r="B21" s="53"/>
      <c r="C21" s="53"/>
      <c r="D21" s="53"/>
      <c r="E21" s="53"/>
      <c r="F21" s="53"/>
      <c r="G21" s="53"/>
      <c r="H21" s="53"/>
    </row>
    <row r="22" spans="1:9">
      <c r="A22" s="33"/>
      <c r="B22" s="33"/>
      <c r="C22" s="33"/>
      <c r="D22" s="33"/>
      <c r="E22" s="33"/>
      <c r="F22" s="33"/>
      <c r="I22" s="33"/>
    </row>
    <row r="23" spans="1:9" ht="15.75" thickBot="1">
      <c r="A23" s="229" t="s">
        <v>29</v>
      </c>
      <c r="B23" s="230" t="s">
        <v>30</v>
      </c>
      <c r="C23" s="230"/>
      <c r="D23" s="237"/>
      <c r="E23" s="237"/>
      <c r="F23" s="237"/>
      <c r="G23" s="237"/>
      <c r="H23" s="237"/>
    </row>
    <row r="24" spans="1:9" ht="13.5" thickBot="1">
      <c r="A24" s="229"/>
      <c r="B24" s="32" t="s">
        <v>31</v>
      </c>
      <c r="D24" s="214"/>
      <c r="E24" s="65" t="s">
        <v>32</v>
      </c>
      <c r="F24" s="213"/>
      <c r="G24" s="66" t="s">
        <v>155</v>
      </c>
      <c r="H24" s="213"/>
      <c r="I24" s="63"/>
    </row>
    <row r="25" spans="1:9" ht="13.5" thickBot="1">
      <c r="A25" s="229"/>
      <c r="B25" s="32" t="s">
        <v>33</v>
      </c>
      <c r="C25" s="14"/>
      <c r="D25" s="256" t="s">
        <v>191</v>
      </c>
      <c r="E25" s="256"/>
      <c r="F25" s="213"/>
    </row>
    <row r="26" spans="1:9" ht="12.75" customHeight="1" thickTop="1" thickBot="1">
      <c r="A26" s="229"/>
      <c r="D26" s="66"/>
      <c r="E26" s="76"/>
      <c r="F26" s="254" t="s">
        <v>187</v>
      </c>
      <c r="G26" s="254"/>
      <c r="H26" s="207"/>
    </row>
    <row r="27" spans="1:9" ht="13.5" thickTop="1">
      <c r="A27" s="229"/>
    </row>
    <row r="28" spans="1:9" ht="13.5" thickBot="1">
      <c r="A28" s="67"/>
      <c r="B28" s="205" t="s">
        <v>192</v>
      </c>
      <c r="E28" s="187"/>
      <c r="F28" s="65"/>
      <c r="G28" s="69"/>
      <c r="H28" s="69"/>
    </row>
    <row r="29" spans="1:9" ht="13.5" thickBot="1">
      <c r="A29" s="67"/>
      <c r="B29" s="68" t="s">
        <v>49</v>
      </c>
      <c r="E29" s="18"/>
    </row>
    <row r="30" spans="1:9" ht="13.5" thickBot="1">
      <c r="A30" s="67"/>
      <c r="B30" s="73" t="s">
        <v>156</v>
      </c>
      <c r="C30" s="63"/>
      <c r="D30" s="63"/>
      <c r="E30" s="18"/>
      <c r="F30" s="257"/>
      <c r="G30" s="257"/>
      <c r="H30" s="217"/>
    </row>
    <row r="31" spans="1:9" ht="15.75" thickBot="1">
      <c r="A31" s="67"/>
      <c r="B31" s="68" t="s">
        <v>50</v>
      </c>
      <c r="E31" s="18"/>
      <c r="F31" s="257"/>
      <c r="G31" s="257"/>
      <c r="H31" s="225"/>
    </row>
    <row r="32" spans="1:9" ht="15" customHeight="1" thickBot="1">
      <c r="A32" s="209"/>
      <c r="B32" s="190" t="s">
        <v>51</v>
      </c>
      <c r="C32" s="68"/>
      <c r="E32" s="68" t="s">
        <v>52</v>
      </c>
      <c r="F32" s="63"/>
      <c r="G32" s="228"/>
      <c r="H32" s="228"/>
    </row>
    <row r="33" spans="1:9" ht="15" customHeight="1" thickBot="1">
      <c r="A33" s="209"/>
      <c r="B33" s="190" t="s">
        <v>53</v>
      </c>
      <c r="C33" s="68"/>
      <c r="E33" s="71" t="s">
        <v>54</v>
      </c>
      <c r="F33" s="65"/>
      <c r="G33" s="228"/>
      <c r="H33" s="228"/>
    </row>
    <row r="34" spans="1:9" ht="15" customHeight="1" thickBot="1">
      <c r="A34" s="209"/>
      <c r="B34" s="190" t="s">
        <v>55</v>
      </c>
      <c r="E34" s="236"/>
      <c r="F34" s="236"/>
      <c r="G34" s="236"/>
      <c r="H34" s="236"/>
    </row>
    <row r="35" spans="1:9" ht="15" customHeight="1" thickBot="1">
      <c r="A35" s="209"/>
      <c r="B35" s="190" t="s">
        <v>195</v>
      </c>
      <c r="E35" s="70"/>
      <c r="F35" s="65"/>
      <c r="G35" s="69"/>
      <c r="H35" s="213"/>
    </row>
    <row r="36" spans="1:9">
      <c r="A36" s="67"/>
      <c r="B36" s="190"/>
      <c r="E36" s="70"/>
      <c r="F36" s="65"/>
      <c r="G36" s="69"/>
      <c r="H36" s="69"/>
    </row>
    <row r="37" spans="1:9">
      <c r="A37" s="67"/>
      <c r="B37" s="218"/>
      <c r="C37" s="218"/>
      <c r="D37" s="218"/>
      <c r="E37" s="218"/>
      <c r="F37" s="218"/>
      <c r="G37" s="218"/>
      <c r="H37" s="218"/>
    </row>
    <row r="38" spans="1:9">
      <c r="A38" s="67"/>
      <c r="B38" s="218"/>
      <c r="C38" s="218"/>
      <c r="D38" s="218"/>
      <c r="E38" s="218"/>
      <c r="F38" s="218"/>
      <c r="G38" s="218"/>
      <c r="H38" s="218"/>
    </row>
    <row r="39" spans="1:9" ht="13.5" thickBot="1">
      <c r="A39" s="53"/>
      <c r="B39" s="53"/>
      <c r="C39" s="53"/>
      <c r="D39" s="53"/>
      <c r="E39" s="53"/>
      <c r="F39" s="53"/>
      <c r="G39" s="53"/>
      <c r="H39" s="53"/>
    </row>
    <row r="40" spans="1:9" ht="15">
      <c r="A40" s="229" t="s">
        <v>34</v>
      </c>
      <c r="B40" s="72" t="s">
        <v>152</v>
      </c>
      <c r="D40" s="33"/>
      <c r="E40" s="33"/>
      <c r="F40" s="33"/>
      <c r="G40" s="33"/>
      <c r="H40" s="33"/>
      <c r="I40" s="33"/>
    </row>
    <row r="41" spans="1:9" ht="13.5" thickBot="1">
      <c r="A41" s="229"/>
      <c r="B41" s="230" t="s">
        <v>151</v>
      </c>
      <c r="C41" s="230"/>
      <c r="D41" s="228"/>
      <c r="E41" s="228"/>
      <c r="F41" s="228"/>
      <c r="G41" s="228"/>
      <c r="H41" s="228"/>
      <c r="I41" s="33"/>
    </row>
    <row r="42" spans="1:9" ht="13.5" thickBot="1">
      <c r="A42" s="229"/>
      <c r="B42" s="73" t="s">
        <v>107</v>
      </c>
      <c r="C42" s="64"/>
      <c r="D42" s="14"/>
      <c r="E42" s="74" t="s">
        <v>56</v>
      </c>
      <c r="F42" s="46"/>
      <c r="G42" s="228"/>
      <c r="H42" s="228"/>
      <c r="I42" s="33"/>
    </row>
    <row r="43" spans="1:9" ht="13.5" thickBot="1">
      <c r="A43" s="229"/>
      <c r="B43" s="73" t="s">
        <v>57</v>
      </c>
      <c r="C43" s="64"/>
      <c r="D43" s="19"/>
      <c r="E43" s="255"/>
      <c r="F43" s="255"/>
      <c r="G43" s="255"/>
      <c r="H43" s="46"/>
      <c r="I43" s="33"/>
    </row>
    <row r="44" spans="1:9" ht="15">
      <c r="A44" s="229"/>
      <c r="B44" s="64"/>
      <c r="C44" s="64"/>
      <c r="E44" s="255"/>
      <c r="F44" s="255"/>
      <c r="G44" s="255"/>
      <c r="H44" s="219"/>
      <c r="I44" s="63"/>
    </row>
    <row r="45" spans="1:9" ht="13.5" thickBot="1">
      <c r="A45" s="229"/>
      <c r="B45" s="190" t="s">
        <v>35</v>
      </c>
      <c r="D45" s="231"/>
      <c r="E45" s="231"/>
      <c r="F45" s="231"/>
      <c r="G45" s="231"/>
      <c r="H45" s="231"/>
    </row>
    <row r="46" spans="1:9" ht="13.5" thickBot="1">
      <c r="A46" s="229"/>
      <c r="B46" s="75" t="s">
        <v>58</v>
      </c>
      <c r="D46" s="232"/>
      <c r="E46" s="232"/>
      <c r="F46" s="58" t="s">
        <v>154</v>
      </c>
      <c r="G46" s="233"/>
      <c r="H46" s="233"/>
      <c r="I46" s="63"/>
    </row>
    <row r="47" spans="1:9">
      <c r="A47" s="229"/>
      <c r="B47" s="68" t="s">
        <v>153</v>
      </c>
      <c r="C47" s="251"/>
      <c r="D47" s="251"/>
      <c r="E47" s="251"/>
      <c r="F47" s="251"/>
      <c r="G47" s="251"/>
      <c r="H47" s="251"/>
    </row>
    <row r="48" spans="1:9" ht="13.5" thickBot="1">
      <c r="A48" s="229"/>
      <c r="C48" s="252"/>
      <c r="D48" s="252"/>
      <c r="E48" s="252"/>
      <c r="F48" s="252"/>
      <c r="G48" s="252"/>
      <c r="H48" s="252"/>
      <c r="I48" s="76"/>
    </row>
    <row r="49" spans="1:9" ht="13.5" thickBot="1">
      <c r="A49" s="229"/>
      <c r="B49" s="32" t="s">
        <v>36</v>
      </c>
      <c r="C49" s="187"/>
      <c r="D49" s="65" t="s">
        <v>37</v>
      </c>
      <c r="E49" s="231" t="s">
        <v>59</v>
      </c>
      <c r="F49" s="231"/>
      <c r="G49" s="66" t="s">
        <v>119</v>
      </c>
      <c r="H49" s="187"/>
      <c r="I49" s="76"/>
    </row>
    <row r="50" spans="1:9" ht="13.5" thickBot="1">
      <c r="A50" s="229"/>
      <c r="C50" s="70"/>
      <c r="D50" s="77"/>
      <c r="G50" s="76"/>
    </row>
    <row r="51" spans="1:9" ht="16.5" thickTop="1" thickBot="1">
      <c r="A51" s="229"/>
      <c r="B51" s="248" t="s">
        <v>157</v>
      </c>
      <c r="C51" s="249"/>
      <c r="D51" s="249"/>
      <c r="E51" s="249"/>
      <c r="F51" s="249"/>
      <c r="G51" s="249"/>
      <c r="H51" s="193">
        <f>'DETAIL PARTIE FINANCEE DE L''ETS'!F15</f>
        <v>0</v>
      </c>
    </row>
    <row r="52" spans="1:9" ht="15.75" thickTop="1">
      <c r="A52" s="229"/>
      <c r="B52" s="78"/>
      <c r="C52" s="78"/>
      <c r="D52" s="78"/>
      <c r="E52" s="78"/>
      <c r="F52" s="33"/>
      <c r="G52" s="79"/>
      <c r="H52" s="16"/>
    </row>
    <row r="53" spans="1:9">
      <c r="A53" s="229"/>
      <c r="B53" s="33"/>
      <c r="C53" s="33"/>
      <c r="D53" s="33"/>
      <c r="E53" s="33"/>
      <c r="F53" s="33"/>
      <c r="G53" s="33"/>
    </row>
    <row r="54" spans="1:9" ht="15">
      <c r="A54" s="229"/>
      <c r="B54" s="250" t="s">
        <v>150</v>
      </c>
      <c r="C54" s="250"/>
      <c r="D54" s="250"/>
      <c r="E54" s="250"/>
      <c r="F54" s="250"/>
      <c r="G54" s="250"/>
      <c r="H54" s="250"/>
    </row>
    <row r="55" spans="1:9">
      <c r="A55" s="229"/>
      <c r="B55" s="234" t="s">
        <v>106</v>
      </c>
      <c r="C55" s="195" t="s">
        <v>38</v>
      </c>
      <c r="D55" s="195" t="s">
        <v>23</v>
      </c>
      <c r="E55" s="195" t="s">
        <v>39</v>
      </c>
      <c r="F55" s="195" t="s">
        <v>40</v>
      </c>
      <c r="G55" s="195" t="s">
        <v>41</v>
      </c>
      <c r="H55" s="195" t="s">
        <v>18</v>
      </c>
    </row>
    <row r="56" spans="1:9" ht="15">
      <c r="A56" s="229"/>
      <c r="B56" s="235"/>
      <c r="C56" s="1" t="str">
        <f>IF(ISBLANK('CALCUL SALAIRES '!M17),"",'CALCUL SALAIRES '!M17)</f>
        <v/>
      </c>
      <c r="D56" s="1" t="str">
        <f>IF(ISBLANK('CALCUL SALAIRES '!N17),"",'CALCUL SALAIRES '!N17)</f>
        <v/>
      </c>
      <c r="E56" s="20">
        <f>'ENSEIGNEMENT ORGANISME'!L10</f>
        <v>0</v>
      </c>
      <c r="F56" s="21">
        <f>'DEPLACEMENT REPAS HEBERGEMENTS '!K58</f>
        <v>0</v>
      </c>
      <c r="G56" s="22">
        <f>'CALCUL SALAIRES '!N33</f>
        <v>0</v>
      </c>
      <c r="H56" s="22">
        <f>SUM(E56:G56)</f>
        <v>0</v>
      </c>
    </row>
    <row r="57" spans="1:9" ht="15">
      <c r="A57" s="229"/>
      <c r="B57" s="2" t="s">
        <v>18</v>
      </c>
      <c r="C57" s="3"/>
      <c r="D57" s="3"/>
      <c r="E57" s="22">
        <f>SUM(E56:E56)</f>
        <v>0</v>
      </c>
      <c r="F57" s="22">
        <f>SUM(F56:F56)</f>
        <v>0</v>
      </c>
      <c r="G57" s="22">
        <f>SUM(G56:G56)</f>
        <v>0</v>
      </c>
      <c r="H57" s="23">
        <f>SUM(H56:H56)</f>
        <v>0</v>
      </c>
    </row>
    <row r="58" spans="1:9" ht="15.75" thickBot="1">
      <c r="A58" s="67"/>
      <c r="B58" s="80"/>
      <c r="C58" s="60"/>
      <c r="D58" s="60"/>
      <c r="E58" s="81"/>
      <c r="F58" s="81"/>
      <c r="G58" s="81"/>
      <c r="H58" s="82"/>
    </row>
    <row r="59" spans="1:9" ht="16.5" thickTop="1" thickBot="1">
      <c r="A59" s="67"/>
      <c r="B59" s="243" t="s">
        <v>158</v>
      </c>
      <c r="C59" s="244"/>
      <c r="D59" s="244"/>
      <c r="E59" s="244"/>
      <c r="F59" s="244"/>
      <c r="G59" s="244"/>
      <c r="H59" s="194">
        <f>H57-H51</f>
        <v>0</v>
      </c>
    </row>
    <row r="60" spans="1:9" ht="13.5" thickTop="1"/>
    <row r="61" spans="1:9">
      <c r="B61" s="245" t="s">
        <v>120</v>
      </c>
      <c r="C61" s="245"/>
      <c r="D61" s="245"/>
      <c r="E61" s="245"/>
      <c r="F61" s="245"/>
      <c r="G61" s="246" t="s">
        <v>60</v>
      </c>
      <c r="H61" s="246"/>
    </row>
    <row r="62" spans="1:9" ht="15" customHeight="1">
      <c r="B62" s="245"/>
      <c r="C62" s="245"/>
      <c r="D62" s="245"/>
      <c r="E62" s="245"/>
      <c r="F62" s="245"/>
      <c r="G62" s="246"/>
      <c r="H62" s="246"/>
    </row>
    <row r="63" spans="1:9" ht="12.75" customHeight="1">
      <c r="B63" s="245"/>
      <c r="C63" s="245"/>
      <c r="D63" s="245"/>
      <c r="E63" s="245"/>
      <c r="F63" s="245"/>
      <c r="G63" s="246"/>
      <c r="H63" s="246"/>
    </row>
    <row r="64" spans="1:9">
      <c r="B64" s="245"/>
      <c r="C64" s="245"/>
      <c r="D64" s="245"/>
      <c r="E64" s="245"/>
      <c r="F64" s="245"/>
      <c r="G64" s="46"/>
    </row>
    <row r="65" spans="2:7" ht="15">
      <c r="B65" s="83" t="s">
        <v>149</v>
      </c>
      <c r="C65" s="83"/>
      <c r="D65" s="247"/>
      <c r="E65" s="247"/>
      <c r="F65" s="247"/>
      <c r="G65" s="46"/>
    </row>
    <row r="66" spans="2:7" ht="15">
      <c r="B66" s="83" t="s">
        <v>61</v>
      </c>
      <c r="C66" s="241"/>
      <c r="D66" s="242"/>
      <c r="E66" s="83" t="s">
        <v>62</v>
      </c>
      <c r="F66" s="178"/>
      <c r="G66" s="46"/>
    </row>
    <row r="67" spans="2:7" ht="15">
      <c r="B67" s="83" t="s">
        <v>148</v>
      </c>
      <c r="C67" s="83"/>
      <c r="D67" s="83"/>
      <c r="E67" s="83"/>
      <c r="F67" s="83"/>
      <c r="G67" s="46"/>
    </row>
    <row r="68" spans="2:7" ht="15">
      <c r="B68" s="83"/>
      <c r="C68" s="83"/>
      <c r="D68" s="83"/>
      <c r="E68" s="83"/>
      <c r="F68" s="83"/>
      <c r="G68" s="46"/>
    </row>
    <row r="69" spans="2:7">
      <c r="B69" s="84"/>
      <c r="C69" s="84"/>
      <c r="D69" s="84"/>
      <c r="E69" s="84"/>
      <c r="F69" s="84"/>
      <c r="G69" s="46"/>
    </row>
    <row r="70" spans="2:7">
      <c r="B70" s="46"/>
      <c r="C70" s="46"/>
      <c r="D70" s="46"/>
      <c r="E70" s="46"/>
      <c r="F70" s="46"/>
      <c r="G70" s="46"/>
    </row>
  </sheetData>
  <sheetProtection sheet="1" objects="1" scenarios="1" selectLockedCells="1"/>
  <mergeCells count="34">
    <mergeCell ref="G33:H33"/>
    <mergeCell ref="F20:G20"/>
    <mergeCell ref="F26:G26"/>
    <mergeCell ref="E43:G44"/>
    <mergeCell ref="D25:E25"/>
    <mergeCell ref="G32:H32"/>
    <mergeCell ref="F30:G31"/>
    <mergeCell ref="B51:G51"/>
    <mergeCell ref="B54:H54"/>
    <mergeCell ref="C47:H48"/>
    <mergeCell ref="E49:F49"/>
    <mergeCell ref="D41:H41"/>
    <mergeCell ref="G42:H42"/>
    <mergeCell ref="C66:D66"/>
    <mergeCell ref="B59:G59"/>
    <mergeCell ref="B61:F64"/>
    <mergeCell ref="G61:H63"/>
    <mergeCell ref="D65:F65"/>
    <mergeCell ref="A16:A21"/>
    <mergeCell ref="D17:H17"/>
    <mergeCell ref="A40:A57"/>
    <mergeCell ref="B41:C41"/>
    <mergeCell ref="D45:H45"/>
    <mergeCell ref="D46:E46"/>
    <mergeCell ref="G46:H46"/>
    <mergeCell ref="B55:B56"/>
    <mergeCell ref="E34:H34"/>
    <mergeCell ref="A23:A27"/>
    <mergeCell ref="B23:C23"/>
    <mergeCell ref="D23:H23"/>
    <mergeCell ref="D18:H18"/>
    <mergeCell ref="F16:H16"/>
    <mergeCell ref="G19:H19"/>
    <mergeCell ref="C20:D20"/>
  </mergeCells>
  <phoneticPr fontId="4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209550</xdr:rowOff>
                  </from>
                  <to>
                    <xdr:col>2</xdr:col>
                    <xdr:colOff>257175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161925</xdr:rowOff>
                  </from>
                  <to>
                    <xdr:col>2</xdr:col>
                    <xdr:colOff>257175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180975</xdr:rowOff>
                  </from>
                  <to>
                    <xdr:col>2</xdr:col>
                    <xdr:colOff>257175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161925</xdr:rowOff>
                  </from>
                  <to>
                    <xdr:col>2</xdr:col>
                    <xdr:colOff>257175</xdr:colOff>
                    <xdr:row>34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theme="4"/>
    <pageSetUpPr fitToPage="1"/>
  </sheetPr>
  <dimension ref="A1:Q61"/>
  <sheetViews>
    <sheetView showGridLines="0" tabSelected="1" zoomScaleNormal="100" workbookViewId="0">
      <selection activeCell="M10" sqref="M10:N10"/>
    </sheetView>
  </sheetViews>
  <sheetFormatPr baseColWidth="10" defaultRowHeight="12.75"/>
  <cols>
    <col min="1" max="7" width="11.42578125" style="32"/>
    <col min="8" max="8" width="19.7109375" style="32" customWidth="1"/>
    <col min="9" max="9" width="6.42578125" style="32" customWidth="1"/>
    <col min="10" max="10" width="11.42578125" style="32" customWidth="1"/>
    <col min="11" max="12" width="11.42578125" style="32"/>
    <col min="13" max="14" width="19.85546875" style="32" customWidth="1"/>
    <col min="15" max="15" width="19.7109375" style="32" customWidth="1"/>
    <col min="16" max="16" width="19.85546875" style="32" customWidth="1"/>
    <col min="17" max="17" width="3.28515625" style="32" customWidth="1"/>
    <col min="18" max="18" width="2.28515625" style="32" customWidth="1"/>
    <col min="19" max="16384" width="11.42578125" style="32"/>
  </cols>
  <sheetData>
    <row r="1" spans="1:17" ht="12.75" customHeight="1">
      <c r="A1" s="258" t="s">
        <v>190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  <c r="M1" s="198"/>
      <c r="N1" s="198"/>
      <c r="O1" s="198"/>
      <c r="P1" s="198"/>
      <c r="Q1" s="198"/>
    </row>
    <row r="2" spans="1:17" ht="45.75" customHeight="1" thickBot="1">
      <c r="A2" s="261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3"/>
      <c r="M2" s="198"/>
      <c r="N2" s="198"/>
      <c r="O2" s="198"/>
      <c r="P2" s="198"/>
      <c r="Q2" s="198"/>
    </row>
    <row r="6" spans="1:17" ht="13.5" thickBot="1">
      <c r="J6" s="44" t="s">
        <v>159</v>
      </c>
      <c r="M6" s="264"/>
      <c r="N6" s="264"/>
      <c r="O6" s="264"/>
    </row>
    <row r="7" spans="1:17">
      <c r="M7" s="205"/>
    </row>
    <row r="8" spans="1:17" ht="13.5" thickBot="1">
      <c r="J8" s="44" t="s">
        <v>160</v>
      </c>
      <c r="M8" s="264"/>
      <c r="N8" s="264"/>
    </row>
    <row r="10" spans="1:17" ht="16.5" thickBot="1">
      <c r="J10" s="44" t="s">
        <v>161</v>
      </c>
      <c r="M10" s="264"/>
      <c r="N10" s="264"/>
      <c r="O10" s="208"/>
      <c r="P10" s="212"/>
    </row>
    <row r="13" spans="1:17">
      <c r="J13" s="44" t="s">
        <v>108</v>
      </c>
      <c r="K13" s="44"/>
      <c r="L13" s="44"/>
      <c r="M13" s="196">
        <v>3</v>
      </c>
      <c r="N13" s="203"/>
      <c r="O13" s="203"/>
      <c r="P13" s="203"/>
      <c r="Q13" s="46"/>
    </row>
    <row r="14" spans="1:17" ht="27" customHeight="1" thickBot="1">
      <c r="J14" s="44"/>
      <c r="K14" s="45"/>
      <c r="M14" s="41"/>
      <c r="N14" s="41"/>
      <c r="O14" s="41"/>
      <c r="P14" s="46"/>
    </row>
    <row r="15" spans="1:17" ht="16.5" customHeight="1" thickBot="1">
      <c r="J15" s="265"/>
      <c r="K15" s="265"/>
      <c r="L15" s="266" t="s">
        <v>109</v>
      </c>
      <c r="M15" s="267"/>
      <c r="N15" s="267"/>
      <c r="O15" s="268"/>
      <c r="P15" s="47"/>
      <c r="Q15" s="47"/>
    </row>
    <row r="16" spans="1:17" ht="60.75" customHeight="1" thickTop="1" thickBot="1">
      <c r="J16" s="48"/>
      <c r="K16" s="49"/>
      <c r="L16" s="274" t="s">
        <v>112</v>
      </c>
      <c r="M16" s="50" t="s">
        <v>105</v>
      </c>
      <c r="N16" s="50" t="s">
        <v>115</v>
      </c>
      <c r="O16" s="197" t="s">
        <v>113</v>
      </c>
      <c r="P16" s="51" t="s">
        <v>114</v>
      </c>
      <c r="Q16" s="52"/>
    </row>
    <row r="17" spans="10:17" ht="33" customHeight="1" thickTop="1" thickBot="1">
      <c r="J17" s="49"/>
      <c r="K17" s="49"/>
      <c r="L17" s="275"/>
      <c r="M17" s="9"/>
      <c r="N17" s="9"/>
      <c r="O17" s="10">
        <f>IF(M13=1,0,VLOOKUP(M13,Liste_diplomes,6))</f>
        <v>600</v>
      </c>
      <c r="P17" s="186">
        <f>IF(M13=1,0,VLOOKUP(M13,Liste_diplomes,7))</f>
        <v>33</v>
      </c>
      <c r="Q17" s="8"/>
    </row>
    <row r="18" spans="10:17" ht="12.75" customHeight="1" thickTop="1">
      <c r="J18" s="49"/>
      <c r="K18" s="49"/>
      <c r="L18" s="55"/>
      <c r="M18" s="56"/>
      <c r="N18" s="56"/>
      <c r="O18" s="5"/>
      <c r="P18" s="6"/>
      <c r="Q18" s="7"/>
    </row>
    <row r="22" spans="10:17" ht="13.5" thickBot="1">
      <c r="J22" s="44" t="s">
        <v>162</v>
      </c>
      <c r="N22" s="269">
        <f>1</f>
        <v>1</v>
      </c>
      <c r="O22" s="269"/>
      <c r="P22" s="57"/>
    </row>
    <row r="26" spans="10:17" ht="15.75" thickBot="1">
      <c r="J26" s="44" t="s">
        <v>179</v>
      </c>
      <c r="N26" s="270">
        <f>IF(N22=1,0,VLOOKUP(N22,BASE_GRADES,3))</f>
        <v>0</v>
      </c>
      <c r="O26" s="270"/>
    </row>
    <row r="32" spans="10:17">
      <c r="J32" s="271" t="s">
        <v>180</v>
      </c>
      <c r="K32" s="271"/>
      <c r="L32" s="271"/>
      <c r="M32" s="271"/>
    </row>
    <row r="33" spans="1:17">
      <c r="J33" s="271"/>
      <c r="K33" s="271"/>
      <c r="L33" s="271"/>
      <c r="M33" s="271"/>
      <c r="N33" s="272">
        <f>IF(N22=1,0,P17*N26)</f>
        <v>0</v>
      </c>
      <c r="O33" s="272"/>
    </row>
    <row r="34" spans="1:17" ht="13.5" thickBot="1">
      <c r="J34" s="271"/>
      <c r="K34" s="271"/>
      <c r="L34" s="271"/>
      <c r="M34" s="271"/>
      <c r="N34" s="273"/>
      <c r="O34" s="273"/>
    </row>
    <row r="38" spans="1:17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</row>
    <row r="40" spans="1:17" ht="15">
      <c r="C40" s="204"/>
    </row>
    <row r="41" spans="1:17" ht="15">
      <c r="C41" s="204"/>
    </row>
    <row r="58" spans="1:17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</row>
  </sheetData>
  <sheetProtection sheet="1" objects="1" scenarios="1" selectLockedCells="1"/>
  <mergeCells count="11">
    <mergeCell ref="N22:O22"/>
    <mergeCell ref="N26:O26"/>
    <mergeCell ref="J32:M34"/>
    <mergeCell ref="N33:O34"/>
    <mergeCell ref="L16:L17"/>
    <mergeCell ref="A1:L2"/>
    <mergeCell ref="M6:O6"/>
    <mergeCell ref="M8:N8"/>
    <mergeCell ref="M10:N10"/>
    <mergeCell ref="J15:K15"/>
    <mergeCell ref="L15:O15"/>
  </mergeCells>
  <phoneticPr fontId="4" type="noConversion"/>
  <conditionalFormatting sqref="L16:P17">
    <cfRule type="expression" dxfId="14" priority="3" stopIfTrue="1">
      <formula>$M$13=1</formula>
    </cfRule>
  </conditionalFormatting>
  <conditionalFormatting sqref="N26:O26">
    <cfRule type="cellIs" dxfId="13" priority="1" operator="equal">
      <formula>0</formula>
    </cfRule>
  </conditionalFormatting>
  <printOptions horizontalCentered="1"/>
  <pageMargins left="0.23622047244094491" right="0.23622047244094491" top="0.35433070866141736" bottom="0.39370078740157483" header="0.31496062992125984" footer="0.31496062992125984"/>
  <pageSetup paperSize="9" scale="61" orientation="landscape" r:id="rId1"/>
  <ignoredErrors>
    <ignoredError sqref="N26 N3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9" r:id="rId4" name="Drop Down 67">
              <controlPr locked="0" defaultSize="0" autoLine="0" autoPict="0">
                <anchor moveWithCells="1">
                  <from>
                    <xdr:col>11</xdr:col>
                    <xdr:colOff>742950</xdr:colOff>
                    <xdr:row>11</xdr:row>
                    <xdr:rowOff>114300</xdr:rowOff>
                  </from>
                  <to>
                    <xdr:col>16</xdr:col>
                    <xdr:colOff>152400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" name="Drop Down 68">
              <controlPr locked="0" defaultSize="0" autoLine="0" autoPict="0">
                <anchor moveWithCells="1">
                  <from>
                    <xdr:col>12</xdr:col>
                    <xdr:colOff>1304925</xdr:colOff>
                    <xdr:row>20</xdr:row>
                    <xdr:rowOff>95250</xdr:rowOff>
                  </from>
                  <to>
                    <xdr:col>16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theme="4" tint="0.39997558519241921"/>
    <pageSetUpPr fitToPage="1"/>
  </sheetPr>
  <dimension ref="A1:Q15"/>
  <sheetViews>
    <sheetView showGridLines="0" zoomScale="115" zoomScaleNormal="115" workbookViewId="0">
      <selection activeCell="L6" sqref="L6:L7"/>
    </sheetView>
  </sheetViews>
  <sheetFormatPr baseColWidth="10" defaultRowHeight="12.75"/>
  <cols>
    <col min="1" max="5" width="11.42578125" style="32"/>
    <col min="6" max="6" width="10.5703125" style="32" customWidth="1"/>
    <col min="7" max="7" width="11.42578125" style="32"/>
    <col min="8" max="8" width="19.7109375" style="32" customWidth="1"/>
    <col min="9" max="9" width="13.28515625" style="32" customWidth="1"/>
    <col min="10" max="11" width="11.42578125" style="32" customWidth="1"/>
    <col min="12" max="12" width="25.7109375" style="32" customWidth="1"/>
    <col min="13" max="13" width="6.7109375" style="32" customWidth="1"/>
    <col min="14" max="14" width="19.85546875" style="32" customWidth="1"/>
    <col min="15" max="15" width="19.7109375" style="32" customWidth="1"/>
    <col min="16" max="16" width="19.85546875" style="32" customWidth="1"/>
    <col min="17" max="17" width="3.28515625" style="32" customWidth="1"/>
    <col min="18" max="18" width="2.28515625" style="32" customWidth="1"/>
    <col min="19" max="16384" width="11.42578125" style="32"/>
  </cols>
  <sheetData>
    <row r="1" spans="1:17" ht="12.75" customHeight="1">
      <c r="A1" s="276" t="s">
        <v>189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8"/>
      <c r="M1" s="198"/>
      <c r="N1" s="198"/>
      <c r="O1" s="198"/>
      <c r="P1" s="198"/>
      <c r="Q1" s="198"/>
    </row>
    <row r="2" spans="1:17" ht="45.75" customHeight="1" thickBo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1"/>
      <c r="M2" s="198"/>
      <c r="N2" s="198"/>
      <c r="O2" s="198"/>
      <c r="P2" s="198"/>
      <c r="Q2" s="198"/>
    </row>
    <row r="5" spans="1:17" ht="13.5" thickBot="1"/>
    <row r="6" spans="1:17" ht="15.75">
      <c r="G6" s="191" t="s">
        <v>184</v>
      </c>
      <c r="H6" s="34"/>
      <c r="I6" s="34"/>
      <c r="J6" s="35"/>
      <c r="K6" s="36"/>
      <c r="L6" s="13"/>
    </row>
    <row r="7" spans="1:17" ht="15.75">
      <c r="G7" s="192" t="s">
        <v>185</v>
      </c>
      <c r="H7" s="37"/>
      <c r="I7" s="37"/>
      <c r="J7" s="33"/>
      <c r="K7" s="38"/>
      <c r="L7" s="12"/>
      <c r="M7" s="33"/>
      <c r="N7" s="33"/>
      <c r="O7" s="33"/>
    </row>
    <row r="8" spans="1:17" ht="15.75">
      <c r="G8" s="192"/>
      <c r="H8" s="37"/>
      <c r="I8" s="37"/>
      <c r="J8" s="33"/>
      <c r="K8" s="38"/>
      <c r="L8" s="220"/>
    </row>
    <row r="9" spans="1:17" ht="15.75">
      <c r="G9" s="39"/>
      <c r="H9" s="33"/>
      <c r="I9" s="33"/>
      <c r="J9" s="33"/>
      <c r="K9" s="38"/>
      <c r="L9" s="40"/>
    </row>
    <row r="10" spans="1:17" ht="15.75">
      <c r="G10" s="211"/>
      <c r="H10" s="141"/>
      <c r="I10" s="141"/>
      <c r="J10" s="33"/>
      <c r="K10" s="42" t="s">
        <v>117</v>
      </c>
      <c r="L10" s="11">
        <f>SUM(L6:L9)</f>
        <v>0</v>
      </c>
    </row>
    <row r="11" spans="1:17">
      <c r="G11" s="221"/>
      <c r="H11" s="222"/>
      <c r="I11" s="222"/>
      <c r="J11" s="33"/>
      <c r="K11" s="33"/>
      <c r="L11" s="43"/>
    </row>
    <row r="12" spans="1:17">
      <c r="G12" s="221"/>
      <c r="H12" s="222"/>
      <c r="I12" s="222"/>
      <c r="J12" s="33"/>
      <c r="K12" s="33"/>
      <c r="L12" s="43"/>
    </row>
    <row r="13" spans="1:17">
      <c r="G13" s="221"/>
      <c r="H13" s="222"/>
      <c r="I13" s="222"/>
      <c r="J13" s="33"/>
      <c r="K13" s="33"/>
      <c r="L13" s="43"/>
    </row>
    <row r="14" spans="1:17">
      <c r="G14" s="221"/>
      <c r="H14" s="222"/>
      <c r="I14" s="222"/>
      <c r="J14" s="33"/>
      <c r="K14" s="33"/>
      <c r="L14" s="43"/>
    </row>
    <row r="15" spans="1:17" ht="13.5" thickBot="1">
      <c r="G15" s="223"/>
      <c r="H15" s="224"/>
      <c r="I15" s="224"/>
      <c r="J15" s="53"/>
      <c r="K15" s="53"/>
      <c r="L15" s="54"/>
    </row>
  </sheetData>
  <sheetProtection sheet="1" objects="1" scenarios="1" selectLockedCells="1"/>
  <mergeCells count="1">
    <mergeCell ref="A1:L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theme="4" tint="0.59999389629810485"/>
    <pageSetUpPr fitToPage="1"/>
  </sheetPr>
  <dimension ref="A1:M60"/>
  <sheetViews>
    <sheetView showGridLines="0" zoomScaleNormal="100" workbookViewId="0">
      <pane ySplit="6" topLeftCell="A7" activePane="bottomLeft" state="frozen"/>
      <selection pane="bottomLeft" activeCell="E15" sqref="E15"/>
    </sheetView>
  </sheetViews>
  <sheetFormatPr baseColWidth="10" defaultRowHeight="12.75"/>
  <cols>
    <col min="1" max="1" width="20.5703125" style="32" customWidth="1"/>
    <col min="2" max="2" width="12.85546875" style="163" customWidth="1"/>
    <col min="3" max="3" width="9.42578125" style="163" customWidth="1"/>
    <col min="4" max="4" width="10.28515625" style="163" customWidth="1"/>
    <col min="5" max="5" width="11.42578125" style="163"/>
    <col min="6" max="6" width="8.28515625" style="32" customWidth="1"/>
    <col min="7" max="9" width="11.42578125" style="32"/>
    <col min="10" max="10" width="10.140625" style="32" customWidth="1"/>
    <col min="11" max="11" width="19.7109375" style="32" customWidth="1"/>
    <col min="12" max="16384" width="11.42578125" style="32"/>
  </cols>
  <sheetData>
    <row r="1" spans="1:13" ht="13.5" customHeight="1">
      <c r="A1" s="285" t="s">
        <v>188</v>
      </c>
      <c r="B1" s="286"/>
      <c r="C1" s="286"/>
      <c r="D1" s="286"/>
      <c r="E1" s="286"/>
      <c r="F1" s="286"/>
      <c r="G1" s="286"/>
      <c r="H1" s="286"/>
      <c r="I1" s="286"/>
      <c r="J1" s="286"/>
      <c r="K1" s="287"/>
      <c r="L1" s="33"/>
      <c r="M1" s="33"/>
    </row>
    <row r="2" spans="1:13" ht="44.25" customHeight="1" thickBot="1">
      <c r="A2" s="288"/>
      <c r="B2" s="289"/>
      <c r="C2" s="289"/>
      <c r="D2" s="289"/>
      <c r="E2" s="289"/>
      <c r="F2" s="289"/>
      <c r="G2" s="289"/>
      <c r="H2" s="289"/>
      <c r="I2" s="289"/>
      <c r="J2" s="289"/>
      <c r="K2" s="290"/>
      <c r="L2" s="33"/>
      <c r="M2" s="33"/>
    </row>
    <row r="3" spans="1:13" ht="13.5" customHeight="1" thickTop="1" thickBot="1">
      <c r="A3" s="85"/>
      <c r="B3" s="86"/>
      <c r="C3" s="86"/>
      <c r="D3" s="86"/>
      <c r="E3" s="86"/>
      <c r="F3" s="86"/>
      <c r="G3" s="86"/>
      <c r="H3" s="86"/>
      <c r="I3" s="86"/>
      <c r="J3" s="86"/>
      <c r="K3" s="87"/>
      <c r="L3" s="33"/>
      <c r="M3" s="33"/>
    </row>
    <row r="4" spans="1:13" ht="13.5" customHeight="1" thickBot="1">
      <c r="A4" s="85"/>
      <c r="B4" s="86"/>
      <c r="C4" s="309" t="s">
        <v>124</v>
      </c>
      <c r="D4" s="310"/>
      <c r="E4" s="310"/>
      <c r="F4" s="310"/>
      <c r="G4" s="310"/>
      <c r="H4" s="310"/>
      <c r="I4" s="310"/>
      <c r="J4" s="311"/>
      <c r="K4" s="87"/>
      <c r="L4" s="33"/>
      <c r="M4" s="33"/>
    </row>
    <row r="5" spans="1:13" ht="39" customHeight="1">
      <c r="A5" s="85"/>
      <c r="B5" s="307" t="s">
        <v>112</v>
      </c>
      <c r="C5" s="291" t="s">
        <v>105</v>
      </c>
      <c r="D5" s="292"/>
      <c r="E5" s="293" t="s">
        <v>115</v>
      </c>
      <c r="F5" s="292"/>
      <c r="G5" s="293" t="s">
        <v>113</v>
      </c>
      <c r="H5" s="292"/>
      <c r="I5" s="293" t="s">
        <v>114</v>
      </c>
      <c r="J5" s="292"/>
      <c r="K5" s="43"/>
      <c r="L5" s="33"/>
      <c r="M5" s="33"/>
    </row>
    <row r="6" spans="1:13" ht="24" thickBot="1">
      <c r="A6" s="85"/>
      <c r="B6" s="308"/>
      <c r="C6" s="315" t="str">
        <f>IF(ISBLANK('CALCUL SALAIRES '!M17),"",'CALCUL SALAIRES '!M17)</f>
        <v/>
      </c>
      <c r="D6" s="316"/>
      <c r="E6" s="317" t="str">
        <f>IF(ISBLANK('CALCUL SALAIRES '!N17),"",'CALCUL SALAIRES '!N17)</f>
        <v/>
      </c>
      <c r="F6" s="318"/>
      <c r="G6" s="305">
        <f>'CALCUL SALAIRES '!O17</f>
        <v>600</v>
      </c>
      <c r="H6" s="306"/>
      <c r="I6" s="305">
        <f>'CALCUL SALAIRES '!P17</f>
        <v>33</v>
      </c>
      <c r="J6" s="306"/>
      <c r="K6" s="43"/>
      <c r="L6" s="33"/>
      <c r="M6" s="33"/>
    </row>
    <row r="7" spans="1:13" ht="23.25">
      <c r="A7" s="85"/>
      <c r="B7" s="88"/>
      <c r="C7" s="89"/>
      <c r="D7" s="89"/>
      <c r="E7" s="89"/>
      <c r="F7" s="89"/>
      <c r="G7" s="29"/>
      <c r="H7" s="29"/>
      <c r="I7" s="29"/>
      <c r="J7" s="29"/>
      <c r="K7" s="43"/>
      <c r="L7" s="33"/>
      <c r="M7" s="33"/>
    </row>
    <row r="8" spans="1:13" s="94" customFormat="1" ht="12" thickBot="1">
      <c r="A8" s="90"/>
      <c r="B8" s="91"/>
      <c r="C8" s="91"/>
      <c r="D8" s="91"/>
      <c r="E8" s="91"/>
      <c r="F8" s="92"/>
      <c r="G8" s="92"/>
      <c r="H8" s="92"/>
      <c r="I8" s="92"/>
      <c r="J8" s="92"/>
      <c r="K8" s="93"/>
      <c r="L8" s="92"/>
      <c r="M8" s="92"/>
    </row>
    <row r="9" spans="1:13" ht="16.5" customHeight="1" thickBot="1">
      <c r="A9" s="95" t="s">
        <v>110</v>
      </c>
      <c r="B9" s="266" t="s">
        <v>121</v>
      </c>
      <c r="C9" s="267"/>
      <c r="D9" s="267"/>
      <c r="E9" s="268"/>
      <c r="F9" s="33"/>
      <c r="G9" s="96"/>
      <c r="H9" s="96"/>
      <c r="I9" s="96"/>
      <c r="J9" s="96"/>
      <c r="K9" s="97"/>
      <c r="L9" s="33"/>
      <c r="M9" s="33"/>
    </row>
    <row r="10" spans="1:13" ht="13.5" thickBot="1">
      <c r="A10" s="106"/>
      <c r="B10" s="99"/>
      <c r="C10" s="99"/>
      <c r="D10" s="99"/>
      <c r="E10" s="99"/>
      <c r="F10" s="99"/>
      <c r="G10" s="33"/>
      <c r="H10" s="33"/>
      <c r="I10" s="33"/>
      <c r="J10" s="33"/>
      <c r="K10" s="43"/>
      <c r="L10" s="33"/>
      <c r="M10" s="33"/>
    </row>
    <row r="11" spans="1:13" ht="13.5" thickBot="1">
      <c r="A11" s="294" t="s">
        <v>8</v>
      </c>
      <c r="B11" s="296"/>
      <c r="C11" s="99"/>
      <c r="D11" s="99"/>
      <c r="E11" s="109" t="s">
        <v>15</v>
      </c>
      <c r="F11" s="109" t="s">
        <v>17</v>
      </c>
      <c r="G11" s="110" t="s">
        <v>0</v>
      </c>
      <c r="H11" s="110" t="s">
        <v>16</v>
      </c>
      <c r="I11" s="110" t="s">
        <v>17</v>
      </c>
      <c r="J11" s="110" t="s">
        <v>0</v>
      </c>
      <c r="K11" s="111" t="s">
        <v>6</v>
      </c>
      <c r="L11" s="33"/>
      <c r="M11" s="33"/>
    </row>
    <row r="12" spans="1:13">
      <c r="A12" s="39"/>
      <c r="B12" s="112" t="s">
        <v>9</v>
      </c>
      <c r="C12" s="113"/>
      <c r="D12" s="113"/>
      <c r="E12" s="24"/>
      <c r="F12" s="25"/>
      <c r="G12" s="114">
        <f>E12*F12</f>
        <v>0</v>
      </c>
      <c r="H12" s="24"/>
      <c r="I12" s="24"/>
      <c r="J12" s="115">
        <f>H12*I12</f>
        <v>0</v>
      </c>
      <c r="K12" s="116">
        <f>G12+J12</f>
        <v>0</v>
      </c>
      <c r="L12" s="33"/>
      <c r="M12" s="33"/>
    </row>
    <row r="13" spans="1:13">
      <c r="A13" s="117"/>
      <c r="B13" s="118" t="s">
        <v>14</v>
      </c>
      <c r="C13" s="113"/>
      <c r="D13" s="113"/>
      <c r="E13" s="24"/>
      <c r="F13" s="25"/>
      <c r="G13" s="114">
        <f>E13*F13</f>
        <v>0</v>
      </c>
      <c r="H13" s="24"/>
      <c r="I13" s="24"/>
      <c r="J13" s="115">
        <f>H13*I13</f>
        <v>0</v>
      </c>
      <c r="K13" s="116">
        <f>G13+J13</f>
        <v>0</v>
      </c>
      <c r="L13" s="33"/>
      <c r="M13" s="33"/>
    </row>
    <row r="14" spans="1:13">
      <c r="A14" s="117"/>
      <c r="B14" s="118"/>
      <c r="C14" s="113"/>
      <c r="D14" s="113"/>
      <c r="E14" s="119" t="s">
        <v>19</v>
      </c>
      <c r="F14" s="120" t="s">
        <v>17</v>
      </c>
      <c r="G14" s="120" t="s">
        <v>18</v>
      </c>
      <c r="H14" s="121"/>
      <c r="I14" s="121"/>
      <c r="J14" s="121"/>
      <c r="K14" s="122"/>
      <c r="L14" s="33"/>
      <c r="M14" s="33"/>
    </row>
    <row r="15" spans="1:13" ht="13.5" thickBot="1">
      <c r="A15" s="117"/>
      <c r="B15" s="118" t="s">
        <v>202</v>
      </c>
      <c r="C15" s="113"/>
      <c r="D15" s="113"/>
      <c r="E15" s="24"/>
      <c r="F15" s="25"/>
      <c r="G15" s="114">
        <f>E15*F15</f>
        <v>0</v>
      </c>
      <c r="H15" s="121"/>
      <c r="I15" s="121"/>
      <c r="J15" s="121"/>
      <c r="K15" s="122"/>
      <c r="L15" s="33"/>
      <c r="M15" s="33"/>
    </row>
    <row r="16" spans="1:13" ht="13.5" thickBot="1">
      <c r="A16" s="117"/>
      <c r="B16" s="294" t="s">
        <v>123</v>
      </c>
      <c r="C16" s="295"/>
      <c r="D16" s="295"/>
      <c r="E16" s="295"/>
      <c r="F16" s="296"/>
      <c r="G16" s="123">
        <f>SUM(G15:G15)+K12+K13</f>
        <v>0</v>
      </c>
      <c r="H16" s="108"/>
      <c r="I16" s="33"/>
      <c r="J16" s="33"/>
      <c r="K16" s="43"/>
      <c r="M16" s="33"/>
    </row>
    <row r="17" spans="1:13">
      <c r="A17" s="124"/>
      <c r="B17" s="99"/>
      <c r="C17" s="99"/>
      <c r="D17" s="99"/>
      <c r="E17" s="99"/>
      <c r="F17" s="96"/>
      <c r="G17" s="96"/>
      <c r="H17" s="303" t="s">
        <v>110</v>
      </c>
      <c r="I17" s="297" t="s">
        <v>21</v>
      </c>
      <c r="J17" s="298"/>
      <c r="K17" s="301">
        <f>G16</f>
        <v>0</v>
      </c>
      <c r="M17" s="33"/>
    </row>
    <row r="18" spans="1:13" ht="13.5" thickBot="1">
      <c r="A18" s="39"/>
      <c r="B18" s="125"/>
      <c r="C18" s="125"/>
      <c r="D18" s="125"/>
      <c r="E18" s="125"/>
      <c r="F18" s="107"/>
      <c r="G18" s="107"/>
      <c r="H18" s="304"/>
      <c r="I18" s="299"/>
      <c r="J18" s="300"/>
      <c r="K18" s="302"/>
      <c r="M18" s="33"/>
    </row>
    <row r="19" spans="1:13" ht="16.5" thickBot="1">
      <c r="A19" s="95"/>
      <c r="B19" s="98"/>
      <c r="C19" s="98"/>
      <c r="D19" s="98"/>
      <c r="E19" s="98"/>
      <c r="F19" s="107"/>
      <c r="G19" s="107"/>
      <c r="H19" s="96"/>
      <c r="I19" s="126"/>
      <c r="J19" s="126"/>
      <c r="K19" s="127"/>
      <c r="M19" s="33"/>
    </row>
    <row r="20" spans="1:13" ht="16.5" thickBot="1">
      <c r="A20" s="95" t="s">
        <v>111</v>
      </c>
      <c r="B20" s="266" t="s">
        <v>122</v>
      </c>
      <c r="C20" s="267"/>
      <c r="D20" s="267"/>
      <c r="E20" s="268"/>
      <c r="F20" s="107"/>
      <c r="G20" s="107"/>
      <c r="H20" s="96"/>
      <c r="I20" s="126"/>
      <c r="J20" s="126"/>
      <c r="K20" s="127"/>
      <c r="M20" s="33"/>
    </row>
    <row r="21" spans="1:13" ht="24" customHeight="1">
      <c r="A21" s="124"/>
      <c r="B21" s="99"/>
      <c r="C21" s="99"/>
      <c r="D21" s="99"/>
      <c r="E21" s="99"/>
      <c r="F21" s="96"/>
      <c r="G21" s="128"/>
      <c r="H21" s="100"/>
      <c r="I21" s="37"/>
      <c r="J21" s="37"/>
      <c r="K21" s="129"/>
      <c r="M21" s="33"/>
    </row>
    <row r="22" spans="1:13" ht="24">
      <c r="A22" s="101" t="s">
        <v>198</v>
      </c>
      <c r="B22" s="130" t="s">
        <v>199</v>
      </c>
      <c r="C22" s="130" t="s">
        <v>1</v>
      </c>
      <c r="D22" s="130" t="s">
        <v>25</v>
      </c>
      <c r="E22" s="131"/>
      <c r="F22" s="128"/>
      <c r="G22" s="121"/>
      <c r="H22" s="99"/>
      <c r="I22" s="37"/>
      <c r="J22" s="37"/>
      <c r="K22" s="129"/>
      <c r="M22" s="33"/>
    </row>
    <row r="23" spans="1:13" ht="15.75">
      <c r="A23" s="132" t="s">
        <v>10</v>
      </c>
      <c r="B23" s="133">
        <v>70</v>
      </c>
      <c r="C23" s="28"/>
      <c r="D23" s="134">
        <f>B23*C23</f>
        <v>0</v>
      </c>
      <c r="E23" s="135"/>
      <c r="F23" s="96"/>
      <c r="G23" s="121"/>
      <c r="H23" s="99"/>
      <c r="I23" s="37"/>
      <c r="J23" s="37"/>
      <c r="K23" s="129"/>
      <c r="M23" s="33"/>
    </row>
    <row r="24" spans="1:13" ht="15.75">
      <c r="A24" s="136" t="s">
        <v>11</v>
      </c>
      <c r="B24" s="133">
        <v>63</v>
      </c>
      <c r="C24" s="28"/>
      <c r="D24" s="134">
        <f>B24*C24</f>
        <v>0</v>
      </c>
      <c r="E24" s="135"/>
      <c r="F24" s="96"/>
      <c r="G24" s="121"/>
      <c r="H24" s="99"/>
      <c r="I24" s="37"/>
      <c r="J24" s="37"/>
      <c r="K24" s="129"/>
      <c r="M24" s="33"/>
    </row>
    <row r="25" spans="1:13" ht="15.75">
      <c r="A25" s="136" t="s">
        <v>12</v>
      </c>
      <c r="B25" s="133">
        <v>56</v>
      </c>
      <c r="C25" s="28"/>
      <c r="D25" s="134">
        <f>B25*C25</f>
        <v>0</v>
      </c>
      <c r="E25" s="135"/>
      <c r="F25" s="96"/>
      <c r="G25" s="121"/>
      <c r="H25" s="99"/>
      <c r="I25" s="37"/>
      <c r="J25" s="37"/>
      <c r="K25" s="129"/>
      <c r="M25" s="33"/>
    </row>
    <row r="26" spans="1:13" ht="15.75">
      <c r="A26" s="137" t="s">
        <v>13</v>
      </c>
      <c r="B26" s="138">
        <v>42</v>
      </c>
      <c r="C26" s="27"/>
      <c r="D26" s="134">
        <f>B26*C26</f>
        <v>0</v>
      </c>
      <c r="E26" s="135"/>
      <c r="F26" s="96"/>
      <c r="G26" s="121"/>
      <c r="H26" s="99"/>
      <c r="I26" s="37"/>
      <c r="J26" s="37"/>
      <c r="K26" s="129"/>
      <c r="M26" s="33"/>
    </row>
    <row r="27" spans="1:13" ht="17.25" customHeight="1" thickBot="1">
      <c r="A27" s="137" t="s">
        <v>24</v>
      </c>
      <c r="B27" s="26"/>
      <c r="C27" s="27"/>
      <c r="D27" s="139">
        <f>B27*C27</f>
        <v>0</v>
      </c>
      <c r="E27" s="135"/>
      <c r="F27" s="96"/>
      <c r="G27" s="96"/>
      <c r="H27" s="108"/>
      <c r="I27" s="37"/>
      <c r="J27" s="37"/>
      <c r="K27" s="129"/>
      <c r="M27" s="33"/>
    </row>
    <row r="28" spans="1:13" ht="13.5" customHeight="1" thickBot="1">
      <c r="A28" s="312" t="s">
        <v>125</v>
      </c>
      <c r="B28" s="313"/>
      <c r="C28" s="314"/>
      <c r="D28" s="140">
        <f>SUM(D23:D27)</f>
        <v>0</v>
      </c>
      <c r="E28" s="135"/>
      <c r="F28" s="108"/>
      <c r="G28" s="96"/>
      <c r="H28" s="103"/>
      <c r="I28" s="141"/>
      <c r="J28" s="141"/>
      <c r="K28" s="142"/>
      <c r="L28" s="60"/>
      <c r="M28" s="33"/>
    </row>
    <row r="29" spans="1:13" ht="13.5" customHeight="1">
      <c r="A29" s="143"/>
      <c r="B29" s="144"/>
      <c r="C29" s="144"/>
      <c r="D29" s="145"/>
      <c r="E29" s="135"/>
      <c r="F29" s="108"/>
      <c r="G29" s="96"/>
      <c r="H29" s="103"/>
      <c r="I29" s="141"/>
      <c r="J29" s="141"/>
      <c r="K29" s="142"/>
      <c r="L29" s="60"/>
      <c r="M29" s="33"/>
    </row>
    <row r="30" spans="1:13" ht="60" customHeight="1">
      <c r="A30" s="319" t="s">
        <v>200</v>
      </c>
      <c r="B30" s="320"/>
      <c r="C30" s="130" t="s">
        <v>1</v>
      </c>
      <c r="D30" s="130" t="s">
        <v>0</v>
      </c>
      <c r="E30" s="135"/>
      <c r="F30" s="108"/>
      <c r="G30" s="96"/>
      <c r="H30" s="103"/>
      <c r="I30" s="141"/>
      <c r="J30" s="141"/>
      <c r="K30" s="142"/>
      <c r="L30" s="60"/>
      <c r="M30" s="33"/>
    </row>
    <row r="31" spans="1:13" ht="13.5" customHeight="1">
      <c r="A31" s="132" t="s">
        <v>10</v>
      </c>
      <c r="B31" s="133">
        <v>90</v>
      </c>
      <c r="C31" s="28"/>
      <c r="D31" s="134">
        <f>B31*C31</f>
        <v>0</v>
      </c>
      <c r="E31" s="135"/>
      <c r="F31" s="108"/>
      <c r="G31" s="96"/>
      <c r="H31" s="103"/>
      <c r="I31" s="141"/>
      <c r="J31" s="141"/>
      <c r="K31" s="142"/>
      <c r="L31" s="60"/>
      <c r="M31" s="33"/>
    </row>
    <row r="32" spans="1:13" ht="13.5" customHeight="1">
      <c r="A32" s="136" t="s">
        <v>11</v>
      </c>
      <c r="B32" s="133">
        <v>81</v>
      </c>
      <c r="C32" s="28"/>
      <c r="D32" s="134">
        <f>B32*C32</f>
        <v>0</v>
      </c>
      <c r="E32" s="135"/>
      <c r="F32" s="108"/>
      <c r="G32" s="96"/>
      <c r="H32" s="103"/>
      <c r="I32" s="141"/>
      <c r="J32" s="141"/>
      <c r="K32" s="142"/>
      <c r="L32" s="60"/>
      <c r="M32" s="33"/>
    </row>
    <row r="33" spans="1:13" ht="13.5" customHeight="1">
      <c r="A33" s="136" t="s">
        <v>12</v>
      </c>
      <c r="B33" s="133">
        <v>72</v>
      </c>
      <c r="C33" s="28"/>
      <c r="D33" s="134">
        <f>B33*C33</f>
        <v>0</v>
      </c>
      <c r="E33" s="135"/>
      <c r="F33" s="108"/>
      <c r="G33" s="96"/>
      <c r="H33" s="103"/>
      <c r="I33" s="141"/>
      <c r="J33" s="141"/>
      <c r="K33" s="142"/>
      <c r="L33" s="60"/>
      <c r="M33" s="33"/>
    </row>
    <row r="34" spans="1:13" ht="13.5" customHeight="1">
      <c r="A34" s="137" t="s">
        <v>13</v>
      </c>
      <c r="B34" s="138">
        <v>54</v>
      </c>
      <c r="C34" s="27"/>
      <c r="D34" s="134">
        <f>B34*C34</f>
        <v>0</v>
      </c>
      <c r="E34" s="135"/>
      <c r="F34" s="108"/>
      <c r="G34" s="96"/>
      <c r="H34" s="103"/>
      <c r="I34" s="141"/>
      <c r="J34" s="141"/>
      <c r="K34" s="142"/>
      <c r="L34" s="60"/>
      <c r="M34" s="33"/>
    </row>
    <row r="35" spans="1:13" ht="13.5" customHeight="1" thickBot="1">
      <c r="A35" s="137" t="s">
        <v>24</v>
      </c>
      <c r="B35" s="26"/>
      <c r="C35" s="27"/>
      <c r="D35" s="139">
        <f>B35*C35</f>
        <v>0</v>
      </c>
      <c r="E35" s="135"/>
      <c r="F35" s="108"/>
      <c r="G35" s="96"/>
      <c r="H35" s="103"/>
      <c r="I35" s="141"/>
      <c r="J35" s="141"/>
      <c r="K35" s="142"/>
      <c r="L35" s="60"/>
      <c r="M35" s="33"/>
    </row>
    <row r="36" spans="1:13" ht="13.5" customHeight="1" thickBot="1">
      <c r="A36" s="294" t="s">
        <v>126</v>
      </c>
      <c r="B36" s="295"/>
      <c r="C36" s="296"/>
      <c r="D36" s="148">
        <f>SUM(D31:D35)</f>
        <v>0</v>
      </c>
      <c r="E36" s="135"/>
      <c r="F36" s="108"/>
      <c r="G36" s="96"/>
      <c r="H36" s="103"/>
      <c r="I36" s="141"/>
      <c r="J36" s="141"/>
      <c r="K36" s="142"/>
      <c r="L36" s="60"/>
      <c r="M36" s="33"/>
    </row>
    <row r="37" spans="1:13" ht="13.5" customHeight="1">
      <c r="A37" s="143"/>
      <c r="B37" s="144"/>
      <c r="C37" s="144"/>
      <c r="D37" s="145"/>
      <c r="E37" s="135"/>
      <c r="F37" s="108"/>
      <c r="G37" s="96"/>
      <c r="H37" s="103"/>
      <c r="I37" s="141"/>
      <c r="J37" s="141"/>
      <c r="K37" s="142"/>
      <c r="L37" s="60"/>
      <c r="M37" s="33"/>
    </row>
    <row r="38" spans="1:13" ht="15.75">
      <c r="A38" s="124"/>
      <c r="B38" s="99"/>
      <c r="C38" s="99"/>
      <c r="D38" s="99"/>
      <c r="E38" s="99"/>
      <c r="F38" s="96"/>
      <c r="G38" s="128"/>
      <c r="H38" s="144"/>
      <c r="I38" s="146"/>
      <c r="J38" s="146"/>
      <c r="K38" s="147"/>
      <c r="L38" s="60"/>
      <c r="M38" s="33"/>
    </row>
    <row r="39" spans="1:13" ht="24">
      <c r="A39" s="319" t="s">
        <v>201</v>
      </c>
      <c r="B39" s="320"/>
      <c r="C39" s="130" t="s">
        <v>1</v>
      </c>
      <c r="D39" s="130" t="s">
        <v>0</v>
      </c>
      <c r="E39" s="131"/>
      <c r="F39" s="128"/>
      <c r="G39" s="121"/>
      <c r="H39" s="105"/>
      <c r="I39" s="141"/>
      <c r="J39" s="141"/>
      <c r="K39" s="142"/>
      <c r="L39" s="60"/>
      <c r="M39" s="33"/>
    </row>
    <row r="40" spans="1:13" ht="15.75">
      <c r="A40" s="132" t="s">
        <v>10</v>
      </c>
      <c r="B40" s="133">
        <v>110</v>
      </c>
      <c r="C40" s="28"/>
      <c r="D40" s="134">
        <f>B40*C40</f>
        <v>0</v>
      </c>
      <c r="E40" s="135"/>
      <c r="F40" s="96"/>
      <c r="G40" s="121"/>
      <c r="H40" s="105"/>
      <c r="I40" s="141"/>
      <c r="J40" s="141"/>
      <c r="K40" s="142"/>
      <c r="L40" s="60"/>
      <c r="M40" s="33"/>
    </row>
    <row r="41" spans="1:13" ht="15.75">
      <c r="A41" s="136" t="s">
        <v>11</v>
      </c>
      <c r="B41" s="133">
        <v>99</v>
      </c>
      <c r="C41" s="28"/>
      <c r="D41" s="134">
        <f>B41*C41</f>
        <v>0</v>
      </c>
      <c r="E41" s="135"/>
      <c r="F41" s="96"/>
      <c r="G41" s="121"/>
      <c r="H41" s="99"/>
      <c r="I41" s="37"/>
      <c r="J41" s="37"/>
      <c r="K41" s="129"/>
      <c r="M41" s="33"/>
    </row>
    <row r="42" spans="1:13" ht="15.75">
      <c r="A42" s="136" t="s">
        <v>12</v>
      </c>
      <c r="B42" s="133">
        <v>88</v>
      </c>
      <c r="C42" s="28"/>
      <c r="D42" s="134">
        <f>B42*C42</f>
        <v>0</v>
      </c>
      <c r="E42" s="135"/>
      <c r="F42" s="96"/>
      <c r="G42" s="121"/>
      <c r="H42" s="99"/>
      <c r="I42" s="37"/>
      <c r="J42" s="37"/>
      <c r="K42" s="129"/>
      <c r="M42" s="33"/>
    </row>
    <row r="43" spans="1:13" ht="15.75">
      <c r="A43" s="137" t="s">
        <v>13</v>
      </c>
      <c r="B43" s="138">
        <v>66</v>
      </c>
      <c r="C43" s="27"/>
      <c r="D43" s="134">
        <f>B43*C43</f>
        <v>0</v>
      </c>
      <c r="E43" s="135"/>
      <c r="F43" s="96"/>
      <c r="G43" s="121"/>
      <c r="H43" s="99"/>
      <c r="I43" s="37"/>
      <c r="J43" s="37"/>
      <c r="K43" s="129"/>
      <c r="M43" s="33"/>
    </row>
    <row r="44" spans="1:13" ht="16.5" thickBot="1">
      <c r="A44" s="137" t="s">
        <v>24</v>
      </c>
      <c r="B44" s="26"/>
      <c r="C44" s="27"/>
      <c r="D44" s="139">
        <f>B44*C44</f>
        <v>0</v>
      </c>
      <c r="E44" s="135"/>
      <c r="F44" s="96"/>
      <c r="G44" s="96"/>
      <c r="H44" s="108"/>
      <c r="I44" s="37"/>
      <c r="J44" s="37"/>
      <c r="K44" s="129"/>
      <c r="M44" s="33"/>
    </row>
    <row r="45" spans="1:13" ht="16.5" thickBot="1">
      <c r="A45" s="294" t="s">
        <v>126</v>
      </c>
      <c r="B45" s="295"/>
      <c r="C45" s="296"/>
      <c r="D45" s="148">
        <f>SUM(D40:D44)</f>
        <v>0</v>
      </c>
      <c r="E45" s="135"/>
      <c r="F45" s="108"/>
      <c r="G45" s="33"/>
      <c r="H45" s="33"/>
      <c r="I45" s="37"/>
      <c r="J45" s="37"/>
      <c r="K45" s="149"/>
      <c r="M45" s="33"/>
    </row>
    <row r="46" spans="1:13">
      <c r="A46" s="150"/>
      <c r="B46" s="151"/>
      <c r="C46" s="151"/>
      <c r="D46" s="108"/>
      <c r="E46" s="135"/>
      <c r="F46" s="108"/>
      <c r="G46" s="33"/>
      <c r="H46" s="303" t="s">
        <v>111</v>
      </c>
      <c r="I46" s="297" t="s">
        <v>20</v>
      </c>
      <c r="J46" s="298"/>
      <c r="K46" s="301">
        <f>D28+D36+D45</f>
        <v>0</v>
      </c>
      <c r="M46" s="33"/>
    </row>
    <row r="47" spans="1:13" ht="13.5" thickBot="1">
      <c r="A47" s="150"/>
      <c r="B47" s="151"/>
      <c r="C47" s="151"/>
      <c r="D47" s="108"/>
      <c r="E47" s="135"/>
      <c r="F47" s="108"/>
      <c r="G47" s="33"/>
      <c r="H47" s="304"/>
      <c r="I47" s="299"/>
      <c r="J47" s="300"/>
      <c r="K47" s="302"/>
      <c r="M47" s="33"/>
    </row>
    <row r="48" spans="1:13" ht="16.5" thickBot="1">
      <c r="A48" s="150"/>
      <c r="B48" s="151"/>
      <c r="C48" s="151"/>
      <c r="D48" s="108"/>
      <c r="E48" s="135"/>
      <c r="F48" s="108"/>
      <c r="G48" s="33"/>
      <c r="H48" s="33"/>
      <c r="I48" s="37"/>
      <c r="J48" s="37"/>
      <c r="K48" s="129"/>
      <c r="M48" s="33"/>
    </row>
    <row r="49" spans="1:13" ht="16.5" thickBot="1">
      <c r="A49" s="95" t="s">
        <v>116</v>
      </c>
      <c r="B49" s="266" t="s">
        <v>128</v>
      </c>
      <c r="C49" s="267"/>
      <c r="D49" s="267"/>
      <c r="E49" s="268"/>
      <c r="F49" s="33"/>
      <c r="G49" s="33"/>
      <c r="H49" s="60"/>
      <c r="I49" s="152"/>
      <c r="J49" s="152"/>
      <c r="K49" s="142"/>
      <c r="L49" s="60"/>
      <c r="M49" s="33"/>
    </row>
    <row r="50" spans="1:13" ht="15.75">
      <c r="A50" s="153"/>
      <c r="B50" s="100"/>
      <c r="C50" s="100"/>
      <c r="D50" s="100"/>
      <c r="E50" s="125"/>
      <c r="F50" s="33"/>
      <c r="G50" s="33"/>
      <c r="H50" s="60"/>
      <c r="I50" s="146"/>
      <c r="J50" s="146"/>
      <c r="K50" s="147"/>
      <c r="L50" s="60"/>
      <c r="M50" s="154"/>
    </row>
    <row r="51" spans="1:13" ht="24">
      <c r="A51" s="101" t="s">
        <v>127</v>
      </c>
      <c r="B51" s="130" t="s">
        <v>4</v>
      </c>
      <c r="C51" s="130" t="s">
        <v>5</v>
      </c>
      <c r="D51" s="130" t="s">
        <v>6</v>
      </c>
      <c r="E51" s="125"/>
      <c r="F51" s="33"/>
      <c r="G51" s="33"/>
      <c r="H51" s="60"/>
      <c r="I51" s="152"/>
      <c r="J51" s="152"/>
      <c r="K51" s="142"/>
      <c r="L51" s="60"/>
      <c r="M51" s="33"/>
    </row>
    <row r="52" spans="1:13" ht="15.75">
      <c r="A52" s="104" t="s">
        <v>2</v>
      </c>
      <c r="B52" s="134">
        <v>15.25</v>
      </c>
      <c r="C52" s="28"/>
      <c r="D52" s="134">
        <f>B52*C52</f>
        <v>0</v>
      </c>
      <c r="E52" s="125"/>
      <c r="F52" s="33"/>
      <c r="G52" s="33"/>
      <c r="H52" s="33"/>
      <c r="I52" s="37"/>
      <c r="J52" s="37"/>
      <c r="K52" s="129"/>
      <c r="M52" s="33"/>
    </row>
    <row r="53" spans="1:13" ht="15.75">
      <c r="A53" s="104" t="s">
        <v>3</v>
      </c>
      <c r="B53" s="134">
        <v>7.62</v>
      </c>
      <c r="C53" s="28"/>
      <c r="D53" s="134">
        <f>B53*C53</f>
        <v>0</v>
      </c>
      <c r="E53" s="125"/>
      <c r="F53" s="33"/>
      <c r="G53" s="33"/>
      <c r="H53" s="33"/>
      <c r="I53" s="37"/>
      <c r="J53" s="37"/>
      <c r="K53" s="129"/>
      <c r="M53" s="33"/>
    </row>
    <row r="54" spans="1:13" ht="16.5" thickBot="1">
      <c r="A54" s="155" t="s">
        <v>7</v>
      </c>
      <c r="B54" s="27"/>
      <c r="C54" s="27"/>
      <c r="D54" s="139">
        <f>B54*C54</f>
        <v>0</v>
      </c>
      <c r="E54" s="125"/>
      <c r="F54" s="33"/>
      <c r="G54" s="33"/>
      <c r="H54" s="33"/>
      <c r="I54" s="141"/>
      <c r="J54" s="141"/>
      <c r="K54" s="142"/>
      <c r="L54" s="60"/>
      <c r="M54" s="33"/>
    </row>
    <row r="55" spans="1:13" ht="13.5" thickBot="1">
      <c r="A55" s="294" t="s">
        <v>22</v>
      </c>
      <c r="B55" s="295"/>
      <c r="C55" s="296"/>
      <c r="D55" s="148">
        <f>SUM(D52:D54)</f>
        <v>0</v>
      </c>
      <c r="E55" s="125"/>
      <c r="F55" s="33"/>
      <c r="G55" s="33"/>
      <c r="H55" s="303" t="s">
        <v>116</v>
      </c>
      <c r="I55" s="297" t="s">
        <v>22</v>
      </c>
      <c r="J55" s="298"/>
      <c r="K55" s="301">
        <f>D55</f>
        <v>0</v>
      </c>
      <c r="L55" s="60"/>
      <c r="M55" s="33"/>
    </row>
    <row r="56" spans="1:13" ht="16.5" thickBot="1">
      <c r="A56" s="39"/>
      <c r="B56" s="125"/>
      <c r="C56" s="125"/>
      <c r="D56" s="125"/>
      <c r="E56" s="125"/>
      <c r="F56" s="33"/>
      <c r="G56" s="33"/>
      <c r="H56" s="304"/>
      <c r="I56" s="299"/>
      <c r="J56" s="300"/>
      <c r="K56" s="302"/>
      <c r="L56" s="60"/>
      <c r="M56" s="156"/>
    </row>
    <row r="57" spans="1:13" ht="16.5" thickBot="1">
      <c r="A57" s="39"/>
      <c r="B57" s="125"/>
      <c r="C57" s="125"/>
      <c r="D57" s="125"/>
      <c r="E57" s="125"/>
      <c r="F57" s="33"/>
      <c r="G57" s="33"/>
      <c r="H57" s="33"/>
      <c r="I57" s="146"/>
      <c r="J57" s="146"/>
      <c r="K57" s="157"/>
      <c r="L57" s="60"/>
      <c r="M57" s="156"/>
    </row>
    <row r="58" spans="1:13" ht="30.75" customHeight="1" thickBot="1">
      <c r="A58" s="158"/>
      <c r="B58" s="159"/>
      <c r="C58" s="159"/>
      <c r="D58" s="159"/>
      <c r="E58" s="282" t="s">
        <v>129</v>
      </c>
      <c r="F58" s="283"/>
      <c r="G58" s="283"/>
      <c r="H58" s="283"/>
      <c r="I58" s="283"/>
      <c r="J58" s="284"/>
      <c r="K58" s="160">
        <f>K17+K46+K55</f>
        <v>0</v>
      </c>
      <c r="L58" s="60"/>
    </row>
    <row r="59" spans="1:13" ht="25.5" customHeight="1">
      <c r="A59" s="60"/>
      <c r="B59" s="102"/>
      <c r="C59" s="102"/>
      <c r="D59" s="102"/>
      <c r="E59" s="102"/>
      <c r="F59" s="60"/>
      <c r="G59" s="161"/>
      <c r="H59" s="161"/>
      <c r="I59" s="161"/>
      <c r="J59" s="161"/>
      <c r="K59" s="162"/>
      <c r="L59" s="60"/>
    </row>
    <row r="60" spans="1:13">
      <c r="A60" s="33"/>
      <c r="B60" s="125"/>
      <c r="C60" s="125"/>
      <c r="D60" s="125"/>
      <c r="E60" s="125"/>
      <c r="F60" s="33"/>
      <c r="I60" s="60"/>
      <c r="J60" s="60"/>
      <c r="K60" s="60"/>
      <c r="L60" s="60"/>
    </row>
  </sheetData>
  <sheetProtection sheet="1" objects="1" scenarios="1" selectLockedCells="1"/>
  <mergeCells count="32">
    <mergeCell ref="K46:K47"/>
    <mergeCell ref="B49:E49"/>
    <mergeCell ref="I55:J56"/>
    <mergeCell ref="K55:K56"/>
    <mergeCell ref="H55:H56"/>
    <mergeCell ref="C4:J4"/>
    <mergeCell ref="A55:C55"/>
    <mergeCell ref="I46:J47"/>
    <mergeCell ref="A28:C28"/>
    <mergeCell ref="A45:C45"/>
    <mergeCell ref="C6:D6"/>
    <mergeCell ref="E6:F6"/>
    <mergeCell ref="G6:H6"/>
    <mergeCell ref="A36:C36"/>
    <mergeCell ref="A30:B30"/>
    <mergeCell ref="A39:B39"/>
    <mergeCell ref="E58:J58"/>
    <mergeCell ref="A1:K2"/>
    <mergeCell ref="B9:E9"/>
    <mergeCell ref="C5:D5"/>
    <mergeCell ref="E5:F5"/>
    <mergeCell ref="G5:H5"/>
    <mergeCell ref="I5:J5"/>
    <mergeCell ref="B16:F16"/>
    <mergeCell ref="I17:J18"/>
    <mergeCell ref="K17:K18"/>
    <mergeCell ref="A11:B11"/>
    <mergeCell ref="B20:E20"/>
    <mergeCell ref="H17:H18"/>
    <mergeCell ref="H46:H47"/>
    <mergeCell ref="I6:J6"/>
    <mergeCell ref="B5:B6"/>
  </mergeCells>
  <phoneticPr fontId="4" type="noConversion"/>
  <conditionalFormatting sqref="I5:I7 G5:G7 E5:E7 B5:C7">
    <cfRule type="expression" dxfId="12" priority="4" stopIfTrue="1">
      <formula>#REF!=1</formula>
    </cfRule>
  </conditionalFormatting>
  <dataValidations xWindow="226" yWindow="646" count="2">
    <dataValidation allowBlank="1" showInputMessage="1" showErrorMessage="1" promptTitle="Total frais repas" prompt="indiquer le montant total des repas frais réels" sqref="B54"/>
    <dataValidation allowBlank="1" showInputMessage="1" showErrorMessage="1" promptTitle="PU différents" prompt="Si différents tarifs, inscrire total et taper 1 dans colonne nbre_x000a__x000a_" sqref="E15"/>
  </dataValidations>
  <pageMargins left="0.43307086614173229" right="0.31496062992125984" top="0.70866141732283472" bottom="0.39370078740157483" header="0.39370078740157483" footer="0.15748031496062992"/>
  <pageSetup paperSize="9" scale="70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857250</xdr:colOff>
                <xdr:row>1</xdr:row>
                <xdr:rowOff>0</xdr:rowOff>
              </to>
            </anchor>
          </objectPr>
        </oleObject>
      </mc:Choice>
      <mc:Fallback>
        <oleObject progId="PBrush" shapeId="102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theme="2" tint="-0.249977111117893"/>
    <pageSetUpPr fitToPage="1"/>
  </sheetPr>
  <dimension ref="A1:H19"/>
  <sheetViews>
    <sheetView showGridLines="0" workbookViewId="0">
      <selection activeCell="B12" sqref="B12"/>
    </sheetView>
  </sheetViews>
  <sheetFormatPr baseColWidth="10" defaultRowHeight="12.75"/>
  <cols>
    <col min="1" max="1" width="22.42578125" style="32" customWidth="1"/>
    <col min="2" max="6" width="18.7109375" style="32" customWidth="1"/>
    <col min="7" max="16384" width="11.42578125" style="32"/>
  </cols>
  <sheetData>
    <row r="1" spans="1:8" ht="18.75" thickBot="1">
      <c r="A1" s="164"/>
    </row>
    <row r="2" spans="1:8" ht="13.5" thickTop="1">
      <c r="A2" s="323" t="s">
        <v>118</v>
      </c>
      <c r="B2" s="324"/>
      <c r="C2" s="324"/>
      <c r="D2" s="324"/>
      <c r="E2" s="324"/>
      <c r="F2" s="324"/>
      <c r="G2" s="324"/>
      <c r="H2" s="325"/>
    </row>
    <row r="3" spans="1:8" ht="43.5" customHeight="1" thickBot="1">
      <c r="A3" s="326"/>
      <c r="B3" s="327"/>
      <c r="C3" s="327"/>
      <c r="D3" s="327"/>
      <c r="E3" s="327"/>
      <c r="F3" s="327"/>
      <c r="G3" s="327"/>
      <c r="H3" s="328"/>
    </row>
    <row r="4" spans="1:8" ht="18.75" thickTop="1">
      <c r="A4" s="165"/>
    </row>
    <row r="5" spans="1:8">
      <c r="A5" s="166"/>
    </row>
    <row r="6" spans="1:8" ht="14.25">
      <c r="A6" s="167"/>
    </row>
    <row r="7" spans="1:8" ht="14.25">
      <c r="A7" s="167"/>
    </row>
    <row r="8" spans="1:8" ht="14.25">
      <c r="A8" s="330" t="s">
        <v>45</v>
      </c>
      <c r="B8" s="330"/>
      <c r="C8" s="330"/>
      <c r="D8" s="330"/>
      <c r="E8" s="330"/>
      <c r="F8" s="330"/>
    </row>
    <row r="9" spans="1:8">
      <c r="A9" s="168"/>
    </row>
    <row r="10" spans="1:8">
      <c r="A10" s="329" t="s">
        <v>196</v>
      </c>
      <c r="B10" s="322">
        <v>2019</v>
      </c>
      <c r="C10" s="322">
        <v>2020</v>
      </c>
      <c r="D10" s="322">
        <v>2021</v>
      </c>
      <c r="E10" s="322">
        <v>2022</v>
      </c>
      <c r="F10" s="322" t="s">
        <v>117</v>
      </c>
    </row>
    <row r="11" spans="1:8">
      <c r="A11" s="329"/>
      <c r="B11" s="322"/>
      <c r="C11" s="322"/>
      <c r="D11" s="322"/>
      <c r="E11" s="322"/>
      <c r="F11" s="322"/>
    </row>
    <row r="12" spans="1:8" ht="24.95" customHeight="1">
      <c r="A12" s="169" t="s">
        <v>42</v>
      </c>
      <c r="B12" s="30"/>
      <c r="C12" s="30"/>
      <c r="D12" s="30"/>
      <c r="E12" s="30"/>
      <c r="F12" s="31">
        <f>SUM(B12:E12)</f>
        <v>0</v>
      </c>
    </row>
    <row r="13" spans="1:8" ht="24.95" customHeight="1">
      <c r="A13" s="169" t="s">
        <v>43</v>
      </c>
      <c r="B13" s="30"/>
      <c r="C13" s="30"/>
      <c r="D13" s="30"/>
      <c r="E13" s="30"/>
      <c r="F13" s="31">
        <f>SUM(B13:E13)</f>
        <v>0</v>
      </c>
    </row>
    <row r="14" spans="1:8" ht="24.95" customHeight="1">
      <c r="A14" s="169" t="s">
        <v>44</v>
      </c>
      <c r="B14" s="30"/>
      <c r="C14" s="30"/>
      <c r="D14" s="30"/>
      <c r="E14" s="30"/>
      <c r="F14" s="31">
        <f>SUM(B14:E14)</f>
        <v>0</v>
      </c>
    </row>
    <row r="15" spans="1:8" ht="33.75" customHeight="1">
      <c r="A15" s="170" t="s">
        <v>117</v>
      </c>
      <c r="B15" s="31">
        <f>SUM(B12:B14)</f>
        <v>0</v>
      </c>
      <c r="C15" s="31">
        <f>SUM(C12:C14)</f>
        <v>0</v>
      </c>
      <c r="D15" s="31">
        <f>SUM(D12:D14)</f>
        <v>0</v>
      </c>
      <c r="E15" s="31">
        <f>SUM(E12:E14)</f>
        <v>0</v>
      </c>
      <c r="F15" s="31">
        <f>SUM(F12:F14)</f>
        <v>0</v>
      </c>
    </row>
    <row r="16" spans="1:8">
      <c r="A16" s="171"/>
      <c r="B16" s="17"/>
      <c r="C16" s="17"/>
      <c r="D16" s="17"/>
      <c r="E16" s="17"/>
      <c r="F16" s="17"/>
    </row>
    <row r="17" spans="1:6" ht="25.5" customHeight="1">
      <c r="A17" s="172"/>
      <c r="E17" s="173"/>
      <c r="F17" s="4"/>
    </row>
    <row r="18" spans="1:6" ht="14.25">
      <c r="A18" s="215"/>
    </row>
    <row r="19" spans="1:6" ht="83.25" customHeight="1">
      <c r="A19" s="321"/>
      <c r="B19" s="321"/>
      <c r="C19" s="321"/>
      <c r="D19" s="321"/>
      <c r="E19" s="321"/>
      <c r="F19" s="321"/>
    </row>
  </sheetData>
  <sheetProtection sheet="1" objects="1" scenarios="1" selectLockedCells="1"/>
  <mergeCells count="9">
    <mergeCell ref="A19:F19"/>
    <mergeCell ref="B10:B11"/>
    <mergeCell ref="A2:H3"/>
    <mergeCell ref="A10:A11"/>
    <mergeCell ref="C10:C11"/>
    <mergeCell ref="D10:D11"/>
    <mergeCell ref="E10:E11"/>
    <mergeCell ref="F10:F11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landscape" r:id="rId1"/>
  <ignoredErrors>
    <ignoredError sqref="B15:E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theme="8" tint="0.59999389629810485"/>
    <pageSetUpPr fitToPage="1"/>
  </sheetPr>
  <dimension ref="B3:H19"/>
  <sheetViews>
    <sheetView workbookViewId="0"/>
  </sheetViews>
  <sheetFormatPr baseColWidth="10" defaultRowHeight="12.75"/>
  <cols>
    <col min="2" max="2" width="18.28515625" customWidth="1"/>
    <col min="3" max="3" width="65.42578125" bestFit="1" customWidth="1"/>
    <col min="4" max="4" width="25" customWidth="1"/>
  </cols>
  <sheetData>
    <row r="3" spans="2:8">
      <c r="B3" s="199" t="s">
        <v>177</v>
      </c>
      <c r="C3" s="199" t="s">
        <v>164</v>
      </c>
      <c r="D3" s="199" t="s">
        <v>163</v>
      </c>
    </row>
    <row r="4" spans="2:8">
      <c r="B4">
        <v>1</v>
      </c>
      <c r="C4" s="201" t="s">
        <v>178</v>
      </c>
      <c r="D4" s="200"/>
    </row>
    <row r="5" spans="2:8">
      <c r="B5">
        <v>2</v>
      </c>
      <c r="C5" s="201" t="s">
        <v>165</v>
      </c>
      <c r="D5" s="200">
        <v>2500</v>
      </c>
    </row>
    <row r="6" spans="2:8">
      <c r="B6">
        <v>3</v>
      </c>
      <c r="C6" s="201" t="s">
        <v>166</v>
      </c>
      <c r="D6" s="200">
        <v>2500</v>
      </c>
      <c r="H6" s="199"/>
    </row>
    <row r="7" spans="2:8">
      <c r="B7">
        <v>4</v>
      </c>
      <c r="C7" s="201" t="s">
        <v>167</v>
      </c>
      <c r="D7" s="200">
        <v>2500</v>
      </c>
      <c r="H7" s="199"/>
    </row>
    <row r="8" spans="2:8">
      <c r="B8">
        <v>5</v>
      </c>
      <c r="C8" s="201" t="s">
        <v>168</v>
      </c>
      <c r="D8" s="200">
        <v>2800</v>
      </c>
    </row>
    <row r="9" spans="2:8">
      <c r="B9">
        <v>6</v>
      </c>
      <c r="C9" s="201" t="s">
        <v>169</v>
      </c>
      <c r="D9" s="200">
        <v>2800</v>
      </c>
    </row>
    <row r="10" spans="2:8">
      <c r="B10">
        <v>7</v>
      </c>
      <c r="C10" s="201" t="s">
        <v>170</v>
      </c>
      <c r="D10" s="200">
        <v>3300</v>
      </c>
    </row>
    <row r="11" spans="2:8">
      <c r="B11">
        <v>8</v>
      </c>
      <c r="C11" s="201" t="s">
        <v>171</v>
      </c>
      <c r="D11" s="200">
        <v>2800</v>
      </c>
    </row>
    <row r="12" spans="2:8">
      <c r="B12">
        <v>9</v>
      </c>
      <c r="C12" s="201" t="s">
        <v>172</v>
      </c>
      <c r="D12" s="200">
        <v>3300</v>
      </c>
    </row>
    <row r="13" spans="2:8">
      <c r="B13">
        <v>10</v>
      </c>
      <c r="C13" s="201" t="s">
        <v>173</v>
      </c>
      <c r="D13" s="200">
        <v>3600</v>
      </c>
    </row>
    <row r="14" spans="2:8">
      <c r="B14">
        <v>11</v>
      </c>
      <c r="C14" s="201" t="s">
        <v>174</v>
      </c>
      <c r="D14" s="200">
        <v>3600</v>
      </c>
    </row>
    <row r="15" spans="2:8">
      <c r="B15">
        <v>12</v>
      </c>
      <c r="C15" s="201" t="s">
        <v>175</v>
      </c>
      <c r="D15" s="200">
        <v>2800</v>
      </c>
    </row>
    <row r="16" spans="2:8">
      <c r="B16">
        <v>13</v>
      </c>
      <c r="C16" s="201" t="s">
        <v>176</v>
      </c>
      <c r="D16" s="200">
        <v>3300</v>
      </c>
    </row>
    <row r="17" spans="2:4">
      <c r="B17">
        <v>14</v>
      </c>
      <c r="C17" s="201" t="s">
        <v>181</v>
      </c>
      <c r="D17" s="200">
        <v>4000</v>
      </c>
    </row>
    <row r="18" spans="2:4">
      <c r="B18">
        <v>15</v>
      </c>
      <c r="C18" s="201" t="s">
        <v>182</v>
      </c>
      <c r="D18" s="200">
        <v>3300</v>
      </c>
    </row>
    <row r="19" spans="2:4">
      <c r="B19">
        <v>16</v>
      </c>
      <c r="C19" s="201" t="s">
        <v>183</v>
      </c>
      <c r="D19" s="200">
        <v>2700</v>
      </c>
    </row>
  </sheetData>
  <sheetProtection sheet="1" objects="1" scenarios="1" selectLockedCells="1"/>
  <sortState ref="H6:H7">
    <sortCondition ref="H6"/>
  </sortState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theme="9" tint="-0.249977111117893"/>
    <pageSetUpPr fitToPage="1"/>
  </sheetPr>
  <dimension ref="A1:G35"/>
  <sheetViews>
    <sheetView workbookViewId="0">
      <selection activeCell="C10" sqref="C10"/>
    </sheetView>
  </sheetViews>
  <sheetFormatPr baseColWidth="10" defaultRowHeight="12.75"/>
  <cols>
    <col min="1" max="1" width="14.42578125" style="176" customWidth="1"/>
    <col min="2" max="2" width="46" style="176" customWidth="1"/>
    <col min="3" max="3" width="33.85546875" style="176" customWidth="1"/>
    <col min="4" max="4" width="29.5703125" style="176" customWidth="1"/>
    <col min="5" max="5" width="19" style="176" customWidth="1"/>
    <col min="6" max="6" width="25.28515625" style="176" customWidth="1"/>
    <col min="7" max="7" width="29.140625" style="177" customWidth="1"/>
    <col min="8" max="16384" width="11.42578125" style="176"/>
  </cols>
  <sheetData>
    <row r="1" spans="1:7" s="175" customFormat="1" ht="40.5" customHeight="1">
      <c r="A1" s="174" t="s">
        <v>103</v>
      </c>
      <c r="B1" s="174" t="s">
        <v>63</v>
      </c>
      <c r="C1" s="174" t="s">
        <v>64</v>
      </c>
      <c r="D1" s="174" t="s">
        <v>141</v>
      </c>
      <c r="E1" s="174" t="s">
        <v>65</v>
      </c>
      <c r="F1" s="174" t="s">
        <v>142</v>
      </c>
      <c r="G1" s="174" t="s">
        <v>143</v>
      </c>
    </row>
    <row r="2" spans="1:7">
      <c r="A2" s="176">
        <v>1</v>
      </c>
      <c r="B2" s="176" t="s">
        <v>104</v>
      </c>
      <c r="F2" s="179">
        <v>0</v>
      </c>
      <c r="G2" s="177">
        <v>0</v>
      </c>
    </row>
    <row r="3" spans="1:7">
      <c r="A3" s="176">
        <v>2</v>
      </c>
      <c r="B3" s="176" t="s">
        <v>130</v>
      </c>
      <c r="C3" s="176" t="s">
        <v>66</v>
      </c>
      <c r="D3" s="176">
        <v>5460</v>
      </c>
      <c r="E3" s="176">
        <v>36</v>
      </c>
      <c r="F3" s="179">
        <v>780</v>
      </c>
      <c r="G3" s="177">
        <v>36</v>
      </c>
    </row>
    <row r="4" spans="1:7">
      <c r="A4" s="331">
        <v>3</v>
      </c>
      <c r="B4" s="331" t="s">
        <v>67</v>
      </c>
      <c r="C4" s="331" t="s">
        <v>68</v>
      </c>
      <c r="D4" s="331">
        <v>4200</v>
      </c>
      <c r="E4" s="331">
        <v>27.7</v>
      </c>
      <c r="F4" s="332">
        <v>600</v>
      </c>
      <c r="G4" s="331">
        <v>33</v>
      </c>
    </row>
    <row r="5" spans="1:7">
      <c r="A5" s="176">
        <v>4</v>
      </c>
      <c r="B5" s="176" t="s">
        <v>69</v>
      </c>
      <c r="C5" s="176" t="s">
        <v>68</v>
      </c>
      <c r="D5" s="176">
        <v>4200</v>
      </c>
      <c r="E5" s="176">
        <v>27.7</v>
      </c>
      <c r="F5" s="179">
        <v>600</v>
      </c>
      <c r="G5" s="177">
        <v>28</v>
      </c>
    </row>
    <row r="6" spans="1:7">
      <c r="A6" s="176">
        <v>5</v>
      </c>
      <c r="B6" s="176" t="s">
        <v>70</v>
      </c>
      <c r="C6" s="176" t="s">
        <v>68</v>
      </c>
      <c r="D6" s="176">
        <v>4200</v>
      </c>
      <c r="E6" s="176">
        <v>27.7</v>
      </c>
      <c r="F6" s="179">
        <v>600</v>
      </c>
      <c r="G6" s="177">
        <v>28</v>
      </c>
    </row>
    <row r="7" spans="1:7" s="181" customFormat="1">
      <c r="A7" s="181">
        <v>6</v>
      </c>
      <c r="B7" s="181" t="s">
        <v>131</v>
      </c>
      <c r="C7" s="181" t="s">
        <v>139</v>
      </c>
      <c r="F7" s="182">
        <v>0</v>
      </c>
    </row>
    <row r="8" spans="1:7">
      <c r="A8" s="176">
        <v>7</v>
      </c>
      <c r="B8" s="176" t="s">
        <v>71</v>
      </c>
      <c r="C8" s="176" t="s">
        <v>72</v>
      </c>
      <c r="D8" s="176">
        <v>3714</v>
      </c>
      <c r="E8" s="176">
        <v>24.5</v>
      </c>
      <c r="F8" s="179">
        <v>530.57142857142856</v>
      </c>
      <c r="G8" s="177">
        <v>25</v>
      </c>
    </row>
    <row r="9" spans="1:7">
      <c r="A9" s="176">
        <v>8</v>
      </c>
      <c r="B9" s="176" t="s">
        <v>73</v>
      </c>
      <c r="C9" s="176" t="s">
        <v>74</v>
      </c>
      <c r="D9" s="176">
        <v>3600</v>
      </c>
      <c r="E9" s="176">
        <v>23.7</v>
      </c>
      <c r="F9" s="179">
        <v>514.28571428571433</v>
      </c>
      <c r="G9" s="177">
        <v>24</v>
      </c>
    </row>
    <row r="10" spans="1:7">
      <c r="A10" s="176">
        <v>9</v>
      </c>
      <c r="B10" s="176" t="s">
        <v>75</v>
      </c>
      <c r="C10" s="176" t="s">
        <v>76</v>
      </c>
      <c r="D10" s="176">
        <v>3423</v>
      </c>
      <c r="E10" s="176">
        <v>22.6</v>
      </c>
      <c r="F10" s="179">
        <v>489</v>
      </c>
      <c r="G10" s="177">
        <v>23</v>
      </c>
    </row>
    <row r="11" spans="1:7" ht="89.25">
      <c r="A11" s="181">
        <v>10</v>
      </c>
      <c r="B11" s="181" t="s">
        <v>132</v>
      </c>
      <c r="C11" s="184" t="s">
        <v>144</v>
      </c>
      <c r="D11" s="181">
        <v>3450</v>
      </c>
      <c r="E11" s="181">
        <v>24.65</v>
      </c>
      <c r="F11" s="182">
        <v>493</v>
      </c>
      <c r="G11" s="181">
        <v>25</v>
      </c>
    </row>
    <row r="12" spans="1:7">
      <c r="A12" s="176">
        <v>11</v>
      </c>
      <c r="B12" s="176" t="s">
        <v>77</v>
      </c>
      <c r="C12" s="176" t="s">
        <v>78</v>
      </c>
      <c r="D12" s="176">
        <v>3160</v>
      </c>
      <c r="E12" s="176">
        <v>20.9</v>
      </c>
      <c r="F12" s="179">
        <v>451.42857142857144</v>
      </c>
      <c r="G12" s="177">
        <v>21</v>
      </c>
    </row>
    <row r="13" spans="1:7">
      <c r="A13" s="176">
        <v>12</v>
      </c>
      <c r="B13" s="176" t="s">
        <v>79</v>
      </c>
      <c r="C13" s="176" t="s">
        <v>78</v>
      </c>
      <c r="D13" s="176">
        <v>3160</v>
      </c>
      <c r="E13" s="176">
        <v>20.9</v>
      </c>
      <c r="F13" s="179">
        <v>451.42857142857144</v>
      </c>
      <c r="G13" s="177">
        <v>21</v>
      </c>
    </row>
    <row r="14" spans="1:7">
      <c r="A14" s="176">
        <v>13</v>
      </c>
      <c r="B14" s="176" t="s">
        <v>80</v>
      </c>
      <c r="C14" s="176" t="s">
        <v>81</v>
      </c>
      <c r="D14" s="176">
        <v>2840</v>
      </c>
      <c r="E14" s="176">
        <v>18.7</v>
      </c>
      <c r="F14" s="179">
        <v>405.71428571428572</v>
      </c>
      <c r="G14" s="177">
        <v>19</v>
      </c>
    </row>
    <row r="15" spans="1:7">
      <c r="A15" s="176">
        <v>14</v>
      </c>
      <c r="B15" s="176" t="s">
        <v>82</v>
      </c>
      <c r="C15" s="176" t="s">
        <v>83</v>
      </c>
      <c r="D15" s="176">
        <v>2522</v>
      </c>
      <c r="E15" s="176">
        <v>16.600000000000001</v>
      </c>
      <c r="F15" s="179">
        <v>360.28571428571428</v>
      </c>
      <c r="G15" s="177">
        <v>17</v>
      </c>
    </row>
    <row r="16" spans="1:7">
      <c r="A16" s="176">
        <v>15</v>
      </c>
      <c r="B16" s="176" t="s">
        <v>133</v>
      </c>
      <c r="C16" s="176" t="s">
        <v>84</v>
      </c>
      <c r="E16" s="176">
        <v>18</v>
      </c>
      <c r="F16" s="179">
        <v>360</v>
      </c>
      <c r="G16" s="177">
        <v>17</v>
      </c>
    </row>
    <row r="17" spans="1:7">
      <c r="A17" s="176">
        <v>16</v>
      </c>
      <c r="B17" s="176" t="s">
        <v>145</v>
      </c>
      <c r="D17" s="176">
        <v>49</v>
      </c>
      <c r="F17" s="179">
        <v>7</v>
      </c>
      <c r="G17" s="185">
        <f>F17/30</f>
        <v>0.23333333333333334</v>
      </c>
    </row>
    <row r="18" spans="1:7">
      <c r="A18" s="176">
        <v>17</v>
      </c>
      <c r="B18" s="176" t="s">
        <v>134</v>
      </c>
      <c r="C18" s="176" t="s">
        <v>85</v>
      </c>
      <c r="E18" s="176">
        <v>24</v>
      </c>
      <c r="F18" s="179">
        <v>487</v>
      </c>
      <c r="G18" s="177">
        <v>23</v>
      </c>
    </row>
    <row r="19" spans="1:7">
      <c r="A19" s="176">
        <v>18</v>
      </c>
      <c r="B19" s="176" t="s">
        <v>86</v>
      </c>
      <c r="C19" s="176" t="s">
        <v>87</v>
      </c>
      <c r="D19" s="176">
        <v>1930</v>
      </c>
      <c r="E19" s="176">
        <v>12.7</v>
      </c>
      <c r="F19" s="179">
        <v>275.71428571428572</v>
      </c>
      <c r="G19" s="177">
        <v>13</v>
      </c>
    </row>
    <row r="20" spans="1:7">
      <c r="A20" s="176">
        <v>19</v>
      </c>
      <c r="B20" s="176" t="s">
        <v>135</v>
      </c>
      <c r="C20" s="176" t="s">
        <v>88</v>
      </c>
      <c r="D20" s="176">
        <v>1740</v>
      </c>
      <c r="E20" s="176">
        <v>11.5</v>
      </c>
      <c r="F20" s="179">
        <v>248.57142857142858</v>
      </c>
      <c r="G20" s="177">
        <v>12</v>
      </c>
    </row>
    <row r="21" spans="1:7">
      <c r="A21" s="176">
        <v>20</v>
      </c>
      <c r="B21" s="176" t="s">
        <v>89</v>
      </c>
      <c r="C21" s="176" t="s">
        <v>90</v>
      </c>
      <c r="D21" s="176">
        <v>1582</v>
      </c>
      <c r="E21" s="176">
        <v>10.4</v>
      </c>
      <c r="F21" s="179">
        <v>226</v>
      </c>
      <c r="G21" s="177">
        <v>11</v>
      </c>
    </row>
    <row r="22" spans="1:7">
      <c r="A22" s="176">
        <v>21</v>
      </c>
      <c r="B22" s="176" t="s">
        <v>136</v>
      </c>
      <c r="C22" s="176" t="s">
        <v>91</v>
      </c>
      <c r="D22" s="176">
        <v>1500</v>
      </c>
      <c r="E22" s="176">
        <v>9.9</v>
      </c>
      <c r="F22" s="179">
        <v>214.28571428571428</v>
      </c>
      <c r="G22" s="177">
        <v>10</v>
      </c>
    </row>
    <row r="23" spans="1:7">
      <c r="A23" s="176">
        <v>22</v>
      </c>
      <c r="B23" s="176" t="s">
        <v>137</v>
      </c>
      <c r="C23" s="176" t="s">
        <v>92</v>
      </c>
      <c r="D23" s="176">
        <v>1435</v>
      </c>
      <c r="E23" s="176">
        <v>9.5</v>
      </c>
      <c r="F23" s="179">
        <v>205</v>
      </c>
      <c r="G23" s="177">
        <v>10</v>
      </c>
    </row>
    <row r="24" spans="1:7">
      <c r="A24" s="176">
        <v>23</v>
      </c>
      <c r="B24" s="176" t="s">
        <v>138</v>
      </c>
      <c r="C24" s="176" t="s">
        <v>92</v>
      </c>
      <c r="D24" s="176">
        <v>1435</v>
      </c>
      <c r="E24" s="176">
        <v>9.5</v>
      </c>
      <c r="F24" s="179">
        <v>205</v>
      </c>
      <c r="G24" s="177">
        <v>10</v>
      </c>
    </row>
    <row r="25" spans="1:7">
      <c r="A25" s="176">
        <v>24</v>
      </c>
      <c r="B25" s="176" t="s">
        <v>93</v>
      </c>
      <c r="C25" s="176" t="s">
        <v>94</v>
      </c>
      <c r="D25" s="176">
        <v>1435</v>
      </c>
      <c r="E25" s="176">
        <v>9.5</v>
      </c>
      <c r="F25" s="179">
        <v>205</v>
      </c>
      <c r="G25" s="177">
        <v>10</v>
      </c>
    </row>
    <row r="26" spans="1:7">
      <c r="A26" s="176">
        <v>25</v>
      </c>
      <c r="B26" s="176" t="s">
        <v>146</v>
      </c>
      <c r="C26" s="176" t="s">
        <v>147</v>
      </c>
      <c r="D26" s="176">
        <v>1365</v>
      </c>
      <c r="E26" s="176">
        <v>8.8000000000000007</v>
      </c>
      <c r="F26" s="179">
        <v>195</v>
      </c>
      <c r="G26" s="177">
        <v>9</v>
      </c>
    </row>
    <row r="27" spans="1:7">
      <c r="A27" s="176">
        <v>26</v>
      </c>
      <c r="B27" s="176" t="s">
        <v>95</v>
      </c>
      <c r="C27" s="176" t="s">
        <v>96</v>
      </c>
      <c r="D27" s="176">
        <v>1200</v>
      </c>
      <c r="E27" s="176">
        <v>7.9</v>
      </c>
      <c r="F27" s="179">
        <v>171.42857142857142</v>
      </c>
      <c r="G27" s="177">
        <v>8</v>
      </c>
    </row>
    <row r="28" spans="1:7" s="180" customFormat="1">
      <c r="A28" s="176">
        <v>27</v>
      </c>
      <c r="B28" s="181" t="s">
        <v>97</v>
      </c>
      <c r="C28" s="181" t="s">
        <v>140</v>
      </c>
      <c r="D28" s="181">
        <v>1360</v>
      </c>
      <c r="E28" s="181">
        <v>7.9</v>
      </c>
      <c r="F28" s="182">
        <v>210</v>
      </c>
      <c r="G28" s="181">
        <v>10</v>
      </c>
    </row>
    <row r="29" spans="1:7">
      <c r="A29" s="176">
        <v>28</v>
      </c>
      <c r="B29" s="176" t="s">
        <v>98</v>
      </c>
      <c r="C29" s="176" t="s">
        <v>99</v>
      </c>
      <c r="D29" s="176">
        <v>1140</v>
      </c>
      <c r="E29" s="176">
        <v>7.5</v>
      </c>
      <c r="F29" s="179">
        <v>162.85714285714286</v>
      </c>
      <c r="G29" s="177">
        <v>8</v>
      </c>
    </row>
    <row r="30" spans="1:7">
      <c r="A30" s="176">
        <v>29</v>
      </c>
      <c r="B30" s="206" t="s">
        <v>186</v>
      </c>
      <c r="C30" s="206" t="s">
        <v>197</v>
      </c>
      <c r="D30" s="176">
        <v>3600</v>
      </c>
      <c r="E30" s="176">
        <v>24</v>
      </c>
      <c r="F30" s="179">
        <v>514</v>
      </c>
      <c r="G30" s="177">
        <v>24</v>
      </c>
    </row>
    <row r="31" spans="1:7">
      <c r="A31" s="176">
        <v>30</v>
      </c>
      <c r="B31" s="176" t="s">
        <v>100</v>
      </c>
      <c r="C31" s="176" t="s">
        <v>101</v>
      </c>
      <c r="D31" s="176">
        <v>1100</v>
      </c>
      <c r="E31" s="176">
        <v>7.4</v>
      </c>
      <c r="F31" s="179">
        <v>157.14285714285714</v>
      </c>
      <c r="G31" s="177">
        <v>8</v>
      </c>
    </row>
    <row r="32" spans="1:7">
      <c r="A32" s="176">
        <v>31</v>
      </c>
      <c r="B32" s="176" t="s">
        <v>194</v>
      </c>
      <c r="C32" s="176" t="s">
        <v>102</v>
      </c>
      <c r="D32" s="176">
        <v>820</v>
      </c>
      <c r="E32" s="176">
        <v>5.4</v>
      </c>
      <c r="F32" s="179">
        <v>117.14285714285714</v>
      </c>
      <c r="G32" s="177">
        <v>6</v>
      </c>
    </row>
    <row r="34" spans="2:2">
      <c r="B34" s="183"/>
    </row>
    <row r="35" spans="2:2">
      <c r="B35" s="183"/>
    </row>
  </sheetData>
  <sheetProtection sheet="1" objects="1" scenarios="1" selectLockedCells="1"/>
  <pageMargins left="0.70866141732283472" right="0.70866141732283472" top="0.74803149606299213" bottom="0.74803149606299213" header="0.31496062992125984" footer="0.31496062992125984"/>
  <pageSetup paperSize="8" scale="9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DEMANDE DE PRISE EN CHARGE</vt:lpstr>
      <vt:lpstr>CALCUL SALAIRES </vt:lpstr>
      <vt:lpstr>ENSEIGNEMENT ORGANISME</vt:lpstr>
      <vt:lpstr>DEPLACEMENT REPAS HEBERGEMENTS </vt:lpstr>
      <vt:lpstr>DETAIL PARTIE FINANCEE DE L'ETS</vt:lpstr>
      <vt:lpstr>LISTE DES GRADES ET CATEGORIES</vt:lpstr>
      <vt:lpstr>LISTE DES DIPLOMES + DUREE</vt:lpstr>
      <vt:lpstr>BASE_GRADES</vt:lpstr>
      <vt:lpstr>Liste_diplomes</vt:lpstr>
      <vt:lpstr>'CALCUL SALAIRES '!Zone_d_impression</vt:lpstr>
      <vt:lpstr>'DEMANDE DE PRISE EN CHARGE'!Zone_d_impression</vt:lpstr>
      <vt:lpstr>'DEPLACEMENT REPAS HEBERGEMENTS '!Zone_d_impression</vt:lpstr>
      <vt:lpstr>'DETAIL PARTIE FINANCEE DE L''ETS'!Zone_d_impression</vt:lpstr>
      <vt:lpstr>'ENSEIGNEMENT ORGANISME'!Zone_d_impression</vt:lpstr>
    </vt:vector>
  </TitlesOfParts>
  <Company>ANFH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anfh</dc:creator>
  <cp:lastModifiedBy>BOUSSARD Jérôme</cp:lastModifiedBy>
  <cp:lastPrinted>2019-05-03T06:49:39Z</cp:lastPrinted>
  <dcterms:created xsi:type="dcterms:W3CDTF">2004-04-01T08:31:50Z</dcterms:created>
  <dcterms:modified xsi:type="dcterms:W3CDTF">2019-05-17T09:33:27Z</dcterms:modified>
</cp:coreProperties>
</file>