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Grand-Est\Etudes Promotionnelles\CAMPAGNE 2025\"/>
    </mc:Choice>
  </mc:AlternateContent>
  <xr:revisionPtr revIDLastSave="0" documentId="13_ncr:1_{24179D1A-B55B-4F94-8B6E-8290F0637145}" xr6:coauthVersionLast="47" xr6:coauthVersionMax="47" xr10:uidLastSave="{00000000-0000-0000-0000-000000000000}"/>
  <bookViews>
    <workbookView xWindow="-120" yWindow="-120" windowWidth="29040" windowHeight="15840" tabRatio="835" activeTab="1" xr2:uid="{00000000-000D-0000-FFFF-FFFF00000000}"/>
  </bookViews>
  <sheets>
    <sheet name="Notice Explicative" sheetId="9" r:id="rId1"/>
    <sheet name="1) DEMANDE DE PRISE EN CHARGE" sheetId="2" r:id="rId2"/>
    <sheet name="2) CALCUL SALAIRES " sheetId="3" r:id="rId3"/>
    <sheet name="3) ENSEIGNEMENT ORGANISME" sheetId="8" r:id="rId4"/>
    <sheet name="4) DEPLACEMENT REPAS HEBERG. " sheetId="1" r:id="rId5"/>
    <sheet name="5) COFINANCEMENT ETS" sheetId="4" r:id="rId6"/>
    <sheet name="LISTE DES GRADES ET CATEGORIES" sheetId="7" r:id="rId7"/>
    <sheet name="LISTE DES DIPLOMES + DUREE" sheetId="5" r:id="rId8"/>
  </sheets>
  <externalReferences>
    <externalReference r:id="rId9"/>
  </externalReferences>
  <definedNames>
    <definedName name="BASE_GRADES">'LISTE DES GRADES ET CATEGORIES'!$B$4:$D$20</definedName>
    <definedName name="cofi">[1]base!$N$2:$N$3</definedName>
    <definedName name="cte">[1]base!$K$12:$K$13</definedName>
    <definedName name="EP">[1]base!$K$15:$K$45</definedName>
    <definedName name="ETS">[1]base!$A$2:$A$150</definedName>
    <definedName name="financement">[1]base!$K$2:$K$3</definedName>
    <definedName name="Liste_diplomes">'LISTE DES DIPLOMES + DUREE'!$A$1:$F$34</definedName>
    <definedName name="SEXE">[1]base!$K$9:$K$10</definedName>
    <definedName name="_xlnm.Print_Area" localSheetId="1">'1) DEMANDE DE PRISE EN CHARGE'!$A$1:$H$76</definedName>
    <definedName name="_xlnm.Print_Area" localSheetId="2">'2) CALCUL SALAIRES '!$A$1:$Q$67</definedName>
    <definedName name="_xlnm.Print_Area" localSheetId="3">'3) ENSEIGNEMENT ORGANISME'!$A$1:$M$44</definedName>
    <definedName name="_xlnm.Print_Area" localSheetId="4">'4) DEPLACEMENT REPAS HEBERG. '!$A$1:$K$53</definedName>
    <definedName name="_xlnm.Print_Area" localSheetId="5">'5) COFINANCEMENT ETS'!$A$1:$K$18</definedName>
    <definedName name="_xlnm.Print_Area" localSheetId="0">'Notice Explicative'!$A$1:$L$85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3" l="1"/>
  <c r="M17" i="3"/>
  <c r="M13" i="3"/>
  <c r="O17" i="3"/>
  <c r="G6" i="1"/>
  <c r="D13" i="1"/>
  <c r="D14" i="1"/>
  <c r="D15" i="1"/>
  <c r="D17" i="1"/>
  <c r="K28" i="1"/>
  <c r="D46" i="1"/>
  <c r="D49" i="1"/>
  <c r="K49" i="1"/>
  <c r="K52" i="1"/>
  <c r="F53" i="2"/>
  <c r="P17" i="3" a="1"/>
  <c r="P17" i="3"/>
  <c r="N22" i="3"/>
  <c r="N26" i="3" a="1"/>
  <c r="N26" i="3"/>
  <c r="N33" i="3"/>
  <c r="G53" i="2"/>
  <c r="H53" i="2"/>
  <c r="H54" i="2"/>
  <c r="H12" i="4"/>
  <c r="B12" i="4"/>
  <c r="L11" i="8"/>
  <c r="E53" i="2"/>
  <c r="G12" i="4"/>
  <c r="F12" i="4"/>
  <c r="E12" i="4"/>
  <c r="D12" i="4"/>
  <c r="C12" i="4"/>
  <c r="G54" i="2"/>
  <c r="H56" i="2"/>
  <c r="J21" i="1"/>
  <c r="K21" i="1"/>
  <c r="G27" i="1"/>
  <c r="H35" i="1"/>
  <c r="H36" i="1"/>
  <c r="H37" i="1"/>
  <c r="K35" i="1"/>
  <c r="K36" i="1"/>
  <c r="K37" i="1"/>
  <c r="K34" i="1"/>
  <c r="H34" i="1"/>
  <c r="D35" i="1"/>
  <c r="D36" i="1"/>
  <c r="D37" i="1"/>
  <c r="D34" i="1"/>
  <c r="D39" i="1"/>
  <c r="K40" i="1"/>
  <c r="M10" i="3"/>
  <c r="M8" i="3"/>
  <c r="M6" i="3"/>
  <c r="E6" i="1"/>
  <c r="C6" i="1"/>
  <c r="D53" i="2"/>
  <c r="C53" i="2"/>
  <c r="G25" i="1"/>
  <c r="G24" i="1"/>
  <c r="E54" i="2"/>
  <c r="G21" i="1"/>
  <c r="J22" i="1"/>
  <c r="G22" i="1"/>
  <c r="K22" i="1"/>
  <c r="D47" i="1"/>
  <c r="I6" i="1"/>
  <c r="F54" i="2"/>
  <c r="G56" i="2"/>
  <c r="H5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<sst xmlns="http://schemas.openxmlformats.org/spreadsheetml/2006/main" count="281" uniqueCount="241">
  <si>
    <t>Montant</t>
  </si>
  <si>
    <t>A l'hôtel</t>
  </si>
  <si>
    <t>Repas plein tarif</t>
  </si>
  <si>
    <t>Repas demi tarif</t>
  </si>
  <si>
    <t>Catégories                             (puissance fiscale du véhicule)</t>
  </si>
  <si>
    <t>de 5 CV et moins</t>
  </si>
  <si>
    <t>de 6 et 7 CV</t>
  </si>
  <si>
    <t>de 8 CV et plus</t>
  </si>
  <si>
    <t>Tarif</t>
  </si>
  <si>
    <t>Nombre de Repas</t>
  </si>
  <si>
    <t>Montant total</t>
  </si>
  <si>
    <t>Transport en commun</t>
  </si>
  <si>
    <t>SNCF 2ème classe</t>
  </si>
  <si>
    <t>Métro, Autocar, bus</t>
  </si>
  <si>
    <t>Parking, péage..</t>
  </si>
  <si>
    <r>
      <t>du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au 10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</si>
  <si>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r>
      <t>du 11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au 30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</si>
  <si>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r>
      <t>du 31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au 60</t>
    </r>
    <r>
      <rPr>
        <vertAlign val="superscript"/>
        <sz val="9"/>
        <rFont val="Arial"/>
        <family val="2"/>
      </rPr>
      <t xml:space="preserve">ème </t>
    </r>
    <r>
      <rPr>
        <sz val="9"/>
        <rFont val="Arial"/>
        <family val="2"/>
      </rPr>
      <t>jour</t>
    </r>
  </si>
  <si>
    <r>
      <t>à partir du 61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</si>
  <si>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t>Aller</t>
  </si>
  <si>
    <t>Retour</t>
  </si>
  <si>
    <t>Nbre</t>
  </si>
  <si>
    <t>Total</t>
  </si>
  <si>
    <t>Prix unitaire</t>
  </si>
  <si>
    <t>Total hébergement</t>
  </si>
  <si>
    <t>Total déplacement</t>
  </si>
  <si>
    <t>Total repas</t>
  </si>
  <si>
    <t>Date Fin</t>
  </si>
  <si>
    <t>ETABLISSEMENT</t>
  </si>
  <si>
    <t>AGENT</t>
  </si>
  <si>
    <t>ACTION DE FORMATION</t>
  </si>
  <si>
    <t>Organisme de formation :</t>
  </si>
  <si>
    <t>Avis</t>
  </si>
  <si>
    <t>Date Début</t>
  </si>
  <si>
    <t>Enseignement</t>
  </si>
  <si>
    <t>Déplacement</t>
  </si>
  <si>
    <t>Salaires / Charges</t>
  </si>
  <si>
    <t>Frais de salaires</t>
  </si>
  <si>
    <t>Détail de la partie financée par l'établissement</t>
  </si>
  <si>
    <t xml:space="preserve">Code ETS : </t>
  </si>
  <si>
    <t xml:space="preserve">Nom Etablissement : </t>
  </si>
  <si>
    <t xml:space="preserve">Dossier suivi par : </t>
  </si>
  <si>
    <t xml:space="preserve">Date : </t>
  </si>
  <si>
    <t xml:space="preserve">Date de fin de scolarité : </t>
  </si>
  <si>
    <t xml:space="preserve">Nombre d'heures de formation : </t>
  </si>
  <si>
    <t>Numéro de déclaration d'activité :</t>
  </si>
  <si>
    <t>Cachet de l'établissement</t>
  </si>
  <si>
    <t xml:space="preserve">Fait à : </t>
  </si>
  <si>
    <t xml:space="preserve">Le : </t>
  </si>
  <si>
    <t>Diplôme</t>
  </si>
  <si>
    <t>Durée en mois</t>
  </si>
  <si>
    <t>DE pédicure podologue</t>
  </si>
  <si>
    <t>DE manipulateur électroradiologie</t>
  </si>
  <si>
    <t>DE ergothérapeute</t>
  </si>
  <si>
    <t>DE éducateur jeunes enfants</t>
  </si>
  <si>
    <t>DE technicien en analyse biomédicales</t>
  </si>
  <si>
    <t>DE éducateur technique spécialisé</t>
  </si>
  <si>
    <t>DE éducateur spécialisé</t>
  </si>
  <si>
    <t>Capacité orthophoniste</t>
  </si>
  <si>
    <t>DE psychomotricien</t>
  </si>
  <si>
    <t>DE moniteur éducateur</t>
  </si>
  <si>
    <t>BPJEPS</t>
  </si>
  <si>
    <t>DE cadre de santé</t>
  </si>
  <si>
    <t>DEJEPS</t>
  </si>
  <si>
    <t>Master péri natalité</t>
  </si>
  <si>
    <t>DE conseiller en économie sociale</t>
  </si>
  <si>
    <t>Code diplôme</t>
  </si>
  <si>
    <t>Taux moyen</t>
  </si>
  <si>
    <t>Date de début de formation</t>
  </si>
  <si>
    <t>Période de formation</t>
  </si>
  <si>
    <t xml:space="preserve">Date de début de scolarité : </t>
  </si>
  <si>
    <t>INTITULE DE LA FORMATION :</t>
  </si>
  <si>
    <t xml:space="preserve">DUREE DE LA SCOLARITE </t>
  </si>
  <si>
    <t>❶</t>
  </si>
  <si>
    <t>❷</t>
  </si>
  <si>
    <t>Période</t>
  </si>
  <si>
    <t>DUREE REGLEMENTAIRE
 DE PRISE EN CHARGE
(en jours)</t>
  </si>
  <si>
    <t>DUREE REGLEMENTAIRE
 DE PRISE EN CHARGE
(en mois)</t>
  </si>
  <si>
    <t>Date de fin 
de formation</t>
  </si>
  <si>
    <t>❸</t>
  </si>
  <si>
    <t>TOTAL</t>
  </si>
  <si>
    <t>Tél :</t>
  </si>
  <si>
    <t>L'établissement atteste avoir pris connaissance des conditions de prise en charge de l'ANFH, certifie l'exactitude des renseignements fournis et la conformité des documents joints.</t>
  </si>
  <si>
    <t>FRAIS DE DEPLACEMENT</t>
  </si>
  <si>
    <t>FRAIS D'HEBERGEMENT</t>
  </si>
  <si>
    <t>Total transports en commun</t>
  </si>
  <si>
    <t>Total véhicule personnel</t>
  </si>
  <si>
    <t>Véhicule personnel</t>
  </si>
  <si>
    <t xml:space="preserve">RAPPEL DUREE DE LA SCOLARITE </t>
  </si>
  <si>
    <t>Total hôtel</t>
  </si>
  <si>
    <t>Type REPAS</t>
  </si>
  <si>
    <t>FRAIS DE REPAS</t>
  </si>
  <si>
    <r>
      <rPr>
        <b/>
        <sz val="16"/>
        <color indexed="9"/>
        <rFont val="Calibri"/>
        <family val="2"/>
      </rPr>
      <t>TOTAL GENERAL DEPLACEMENT</t>
    </r>
    <r>
      <rPr>
        <b/>
        <sz val="14"/>
        <color indexed="9"/>
        <rFont val="Calibri"/>
        <family val="2"/>
      </rPr>
      <t xml:space="preserve"> </t>
    </r>
    <r>
      <rPr>
        <b/>
        <sz val="14"/>
        <rFont val="Calibri"/>
        <family val="2"/>
      </rPr>
      <t xml:space="preserve">= </t>
    </r>
    <r>
      <rPr>
        <b/>
        <sz val="14"/>
        <rFont val="Calibri"/>
        <family val="2"/>
      </rPr>
      <t>❶+❷+❸</t>
    </r>
  </si>
  <si>
    <r>
      <t xml:space="preserve">Distance </t>
    </r>
    <r>
      <rPr>
        <b/>
        <u/>
        <sz val="9"/>
        <color indexed="30"/>
        <rFont val="Arial"/>
        <family val="2"/>
      </rPr>
      <t>quotidienne</t>
    </r>
    <r>
      <rPr>
        <b/>
        <sz val="9"/>
        <color indexed="30"/>
        <rFont val="Arial"/>
        <family val="2"/>
      </rPr>
      <t xml:space="preserve"> à parcourir</t>
    </r>
  </si>
  <si>
    <t>DE sage-femme</t>
  </si>
  <si>
    <t>DE masseur-kinésithérapeute</t>
  </si>
  <si>
    <t>DE infirmier de bloc opératoire</t>
  </si>
  <si>
    <t>DE infirmier anesthésiste</t>
  </si>
  <si>
    <t>DE assistant de service social</t>
  </si>
  <si>
    <t>DE puéricultrice</t>
  </si>
  <si>
    <t>DE auxiliaire de puériculture</t>
  </si>
  <si>
    <t>DE aide-soignant</t>
  </si>
  <si>
    <t>DEAES accompagnant éducatif et social</t>
  </si>
  <si>
    <t>Signature du Directeur</t>
  </si>
  <si>
    <t>Le Directeur de l'établissement :</t>
  </si>
  <si>
    <t>Adresse :</t>
  </si>
  <si>
    <t xml:space="preserve">N° de SIRET : </t>
  </si>
  <si>
    <t xml:space="preserve">NOM ETABLISSEMENT : </t>
  </si>
  <si>
    <t xml:space="preserve">NOM AGENT : </t>
  </si>
  <si>
    <t>PRENOM AGENT :</t>
  </si>
  <si>
    <t xml:space="preserve">SELECTION DU GRADE OU CATEGORIE : </t>
  </si>
  <si>
    <t>Montant mensuel du forfait</t>
  </si>
  <si>
    <t>Grades ou Catégories</t>
  </si>
  <si>
    <t>Numéro ligne</t>
  </si>
  <si>
    <t># VIDE - Grade à renseigner (ou) Catégorie si Grade de l'agent non listé</t>
  </si>
  <si>
    <t xml:space="preserve">MONTANT MENSUEL DU FORFAIT SALAIRES : </t>
  </si>
  <si>
    <t xml:space="preserve">MONTANT TOTAL DES SALAIRES 
POUR LA DUREE DE LA FORMATION : </t>
  </si>
  <si>
    <t>Catégorie A (pour les autres grades non listés)</t>
  </si>
  <si>
    <t>Catégorie B (pour les autres grades non listés)</t>
  </si>
  <si>
    <t>Catégorie C (pour les autres grades non listés)</t>
  </si>
  <si>
    <t>Montant des frais pédagogiques dûs à l'organisme :</t>
  </si>
  <si>
    <t>Montant des frais d'inscription :</t>
  </si>
  <si>
    <r>
      <t xml:space="preserve">FICHE ESTIMATION DES FRAIS DE DEPLACEMENT </t>
    </r>
    <r>
      <rPr>
        <b/>
        <sz val="18"/>
        <rFont val="Wingdings 3"/>
        <family val="1"/>
        <charset val="2"/>
      </rPr>
      <t/>
    </r>
  </si>
  <si>
    <r>
      <t xml:space="preserve">FICHE ESTIMATION DES FRAIS PEDAGOGIQUES </t>
    </r>
    <r>
      <rPr>
        <b/>
        <sz val="20"/>
        <rFont val="Wingdings 3"/>
        <family val="1"/>
        <charset val="2"/>
      </rPr>
      <t/>
    </r>
  </si>
  <si>
    <r>
      <t xml:space="preserve">FICHE ESTIMATION DES SALAIRES (base forfaitaire) </t>
    </r>
    <r>
      <rPr>
        <b/>
        <sz val="22"/>
        <rFont val="Wingdings 3"/>
        <family val="1"/>
        <charset val="2"/>
      </rPr>
      <t/>
    </r>
  </si>
  <si>
    <r>
      <t xml:space="preserve">PRIORITE </t>
    </r>
    <r>
      <rPr>
        <b/>
        <sz val="10"/>
        <color rgb="FFFF0000"/>
        <rFont val="Wingdings 3"/>
        <family val="1"/>
        <charset val="2"/>
      </rPr>
      <t>Æ</t>
    </r>
    <r>
      <rPr>
        <b/>
        <sz val="10"/>
        <color rgb="FFFF0000"/>
        <rFont val="Arial"/>
        <family val="2"/>
      </rPr>
      <t xml:space="preserve"> </t>
    </r>
  </si>
  <si>
    <t>CAFERUIS</t>
  </si>
  <si>
    <t>Financée dans le cadre du 83  % du 2,1%</t>
  </si>
  <si>
    <t>Lieu de la formation :</t>
  </si>
  <si>
    <t>ONGLET 1 :
DEMANDE DE PRISE EN CHARGE</t>
  </si>
  <si>
    <t>ONGLET 2 :
CALCUL SALAIRE</t>
  </si>
  <si>
    <t>ONGLET 3 :
ENSEIGNEMENT ORGANISME</t>
  </si>
  <si>
    <t>ONGLET 6 :
LISTE DES GRADES ET CATEGORIES</t>
  </si>
  <si>
    <t>ONGLET 7 : 
LISTE DES DIPLOMES + DUREE</t>
  </si>
  <si>
    <t>NOTICE EXPLICATIVE</t>
  </si>
  <si>
    <t>ONGLET 4 :
DEPLACEMENT / REPAS / HEBERGEMENT</t>
  </si>
  <si>
    <t xml:space="preserve">Listing permettant d'alimenter le menu déroulant de l'onglet 2, ne pas supprimer. </t>
  </si>
  <si>
    <t>DOCUMENTS A FOURNIR</t>
  </si>
  <si>
    <t>Dernier bulletin de salaire</t>
  </si>
  <si>
    <t>Carte grise du véhicule personnel</t>
  </si>
  <si>
    <t xml:space="preserve">Bien distinguer les frais d'inscription et les frais pédagogiques.  
Ces coûts alimenteront automatiquement le tableau de l'onglet 1. </t>
  </si>
  <si>
    <t xml:space="preserve">Dans chaque  onglet, seules  les  zones  oranges sont accessibles et  doivent  être  renseignées </t>
  </si>
  <si>
    <t>La demande de financement est composée de 7 onglets (en bas de page), il est impératif de compléter les onglets 1 à 5.</t>
  </si>
  <si>
    <t>Attestation de réussite au concours
Copie du courrier de demande de report</t>
  </si>
  <si>
    <t>Convention de la formation ou devis
Calendrier détaillé de la formation</t>
  </si>
  <si>
    <t>Adjoint administratif</t>
  </si>
  <si>
    <t>NOM :</t>
  </si>
  <si>
    <t>PRENOM :</t>
  </si>
  <si>
    <t>Agent d'entretien qualifié</t>
  </si>
  <si>
    <t>Agent des services hospitaliers qualifié</t>
  </si>
  <si>
    <t>Aide médico-psychologique</t>
  </si>
  <si>
    <t>Aide-soignant</t>
  </si>
  <si>
    <t>Assistant de service social</t>
  </si>
  <si>
    <t>Auxiliaire de puériculture</t>
  </si>
  <si>
    <t>Educateur spécialisé</t>
  </si>
  <si>
    <t>Infirmier</t>
  </si>
  <si>
    <t>Infirmier de bloc opératoire</t>
  </si>
  <si>
    <t>Ouvrier principal</t>
  </si>
  <si>
    <t>Préparateur en pharmacie hospitalière</t>
  </si>
  <si>
    <t>DE infirmier</t>
  </si>
  <si>
    <t>DE infirmier en pratique avancée (IPA)</t>
  </si>
  <si>
    <t>Certificat orthoptiste</t>
  </si>
  <si>
    <t>DE préparateur en pharmacie hospitalière</t>
  </si>
  <si>
    <t>Tarif de base</t>
  </si>
  <si>
    <t>Nombre de nuits</t>
  </si>
  <si>
    <t>Paris</t>
  </si>
  <si>
    <t>Grande ville 
(&gt; à 200 000 hbts) 
Et Grand Paris</t>
  </si>
  <si>
    <t>SNCF 1ère classe</t>
  </si>
  <si>
    <t>Observation si modalités spécifiques de prise en charge appliquées par l'établissement :</t>
  </si>
  <si>
    <t>Frais rééls/ Forfait Ets</t>
  </si>
  <si>
    <t>Diplôme d'assistant de régulation médicale (ARM)</t>
  </si>
  <si>
    <t>ONGLET 5 :
COFINANCEMENT SUR LE PLAN DE FORMATION ETABLISSEMENT</t>
  </si>
  <si>
    <t>Agent sans poste ou en reconversion</t>
  </si>
  <si>
    <t xml:space="preserve">        Frais réels
        Forfait Ets
        Forfait ANFH</t>
  </si>
  <si>
    <t xml:space="preserve">      Repas frais réels
      Forfait ANFH</t>
  </si>
  <si>
    <t>COFINANCEMENT SUR LE PLAN DE FORMATION DE L'ETABLISSEMENT</t>
  </si>
  <si>
    <t>Agent RQTH</t>
  </si>
  <si>
    <r>
      <rPr>
        <u/>
        <sz val="11"/>
        <rFont val="Arial"/>
        <family val="2"/>
      </rPr>
      <t xml:space="preserve">Priorité </t>
    </r>
    <r>
      <rPr>
        <sz val="11"/>
        <rFont val="Arial"/>
        <family val="2"/>
      </rPr>
      <t xml:space="preserve">: Il appartient à l'établissement de prioriser ses demandes de financement et de classer chaque dossier transmis. 
</t>
    </r>
    <r>
      <rPr>
        <u/>
        <sz val="11"/>
        <rFont val="Arial"/>
        <family val="2"/>
      </rPr>
      <t>Qualiopi</t>
    </r>
    <r>
      <rPr>
        <sz val="11"/>
        <rFont val="Arial"/>
        <family val="2"/>
      </rPr>
      <t xml:space="preserve"> : Depuis le 1er janvier 2022, l’ANFH ne finance que les actions de formation dont l’organisme est certifié Qualiopi.
</t>
    </r>
    <r>
      <rPr>
        <u/>
        <sz val="11"/>
        <rFont val="Arial"/>
        <family val="2"/>
      </rPr>
      <t>Code RNCP</t>
    </r>
    <r>
      <rPr>
        <sz val="11"/>
        <rFont val="Arial"/>
        <family val="2"/>
      </rPr>
      <t xml:space="preserve"> : Seules les formations "CPF" diplômantes, qualifiantes et certifiantes seront financées par le FQ&amp;CPF. 
</t>
    </r>
    <r>
      <rPr>
        <u/>
        <sz val="11"/>
        <rFont val="Arial"/>
        <family val="2"/>
      </rPr>
      <t>Montant total du dossier et répartition (tableau)</t>
    </r>
    <r>
      <rPr>
        <sz val="11"/>
        <rFont val="Arial"/>
        <family val="2"/>
      </rPr>
      <t xml:space="preserve"> : Alimenté automatiquement par les onglets 2 à 4. 
</t>
    </r>
    <r>
      <rPr>
        <u/>
        <sz val="11"/>
        <rFont val="Arial"/>
        <family val="2"/>
      </rPr>
      <t>Part financement établissement</t>
    </r>
    <r>
      <rPr>
        <sz val="11"/>
        <rFont val="Arial"/>
        <family val="2"/>
      </rPr>
      <t xml:space="preserve"> : Alimenté automatiquement par l'onglet 5.
</t>
    </r>
    <r>
      <rPr>
        <u/>
        <sz val="11"/>
        <rFont val="Arial"/>
        <family val="2"/>
      </rPr>
      <t>Part financement demandé à l'ANFH</t>
    </r>
    <r>
      <rPr>
        <sz val="11"/>
        <rFont val="Arial"/>
        <family val="2"/>
      </rPr>
      <t xml:space="preserve"> : Calculée automatiquement. 
</t>
    </r>
    <r>
      <rPr>
        <u/>
        <sz val="11"/>
        <rFont val="Arial"/>
        <family val="2"/>
      </rPr>
      <t>Report de scolarité :</t>
    </r>
    <r>
      <rPr>
        <sz val="11"/>
        <rFont val="Arial"/>
        <family val="2"/>
      </rPr>
      <t xml:space="preserve"> les reports de scolarité doivent être mentionnés dans cet onglet</t>
    </r>
  </si>
  <si>
    <r>
      <rPr>
        <u/>
        <sz val="11"/>
        <rFont val="Arial"/>
        <family val="2"/>
      </rPr>
      <t>Intitulé de la formation</t>
    </r>
    <r>
      <rPr>
        <sz val="11"/>
        <rFont val="Arial"/>
        <family val="2"/>
      </rPr>
      <t xml:space="preserve"> : Choisi à partir du menu déroulant alimenté par l'onglet 6. Si la formation n'apparaît pas, merci de compléter le document dédié aux formations hors EP.
</t>
    </r>
    <r>
      <rPr>
        <u/>
        <sz val="11"/>
        <rFont val="Arial"/>
        <family val="2"/>
      </rPr>
      <t>Sélection du grade ou catégorie</t>
    </r>
    <r>
      <rPr>
        <sz val="11"/>
        <rFont val="Arial"/>
        <family val="2"/>
      </rPr>
      <t xml:space="preserve"> : Choisi à partir du menu déroulant alimenté par l'onglet 7.
Le reste des informations se complètent automatiquement.</t>
    </r>
  </si>
  <si>
    <r>
      <t xml:space="preserve">A compléter uniquement si la formation se déroule hors du lieu de résidence administrative ou familiale et sur une distance &gt; à 10 kms. 
</t>
    </r>
    <r>
      <rPr>
        <b/>
        <sz val="11"/>
        <rFont val="Arial"/>
        <family val="2"/>
      </rPr>
      <t xml:space="preserve">Frais de déplacement : </t>
    </r>
    <r>
      <rPr>
        <sz val="11"/>
        <rFont val="Arial"/>
        <family val="2"/>
      </rPr>
      <t xml:space="preserve">
Si la </t>
    </r>
    <r>
      <rPr>
        <b/>
        <sz val="11"/>
        <rFont val="Arial"/>
        <family val="2"/>
      </rPr>
      <t>formation est en discontinue</t>
    </r>
    <r>
      <rPr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sans</t>
    </r>
    <r>
      <rPr>
        <b/>
        <sz val="11"/>
        <rFont val="Arial"/>
        <family val="2"/>
      </rPr>
      <t xml:space="preserve"> hébergement </t>
    </r>
    <r>
      <rPr>
        <sz val="11"/>
        <rFont val="Arial"/>
        <family val="2"/>
      </rPr>
      <t xml:space="preserve">: Prise en charge d'un aller-retour par session ou par jour.
Si la </t>
    </r>
    <r>
      <rPr>
        <b/>
        <sz val="11"/>
        <rFont val="Arial"/>
        <family val="2"/>
      </rPr>
      <t xml:space="preserve">formation est en continue </t>
    </r>
    <r>
      <rPr>
        <b/>
        <u/>
        <sz val="11"/>
        <rFont val="Arial"/>
        <family val="2"/>
      </rPr>
      <t>avec</t>
    </r>
    <r>
      <rPr>
        <b/>
        <sz val="11"/>
        <rFont val="Arial"/>
        <family val="2"/>
      </rPr>
      <t xml:space="preserve"> hébergement</t>
    </r>
    <r>
      <rPr>
        <sz val="11"/>
        <rFont val="Arial"/>
        <family val="2"/>
      </rPr>
      <t xml:space="preserve"> : Prise en charge d'un aller-retour par semaine. 
Si la </t>
    </r>
    <r>
      <rPr>
        <b/>
        <sz val="11"/>
        <rFont val="Arial"/>
        <family val="2"/>
      </rPr>
      <t xml:space="preserve">formation est en continue </t>
    </r>
    <r>
      <rPr>
        <b/>
        <u/>
        <sz val="11"/>
        <rFont val="Arial"/>
        <family val="2"/>
      </rPr>
      <t>sans</t>
    </r>
    <r>
      <rPr>
        <b/>
        <sz val="11"/>
        <rFont val="Arial"/>
        <family val="2"/>
      </rPr>
      <t xml:space="preserve"> hébergement</t>
    </r>
    <r>
      <rPr>
        <sz val="11"/>
        <rFont val="Arial"/>
        <family val="2"/>
      </rPr>
      <t xml:space="preserve"> : Prise en charge d'un aller-retour par jour. 
</t>
    </r>
    <r>
      <rPr>
        <b/>
        <sz val="11"/>
        <rFont val="Arial"/>
        <family val="2"/>
      </rPr>
      <t xml:space="preserve">Frais d'hebergement : 
</t>
    </r>
    <r>
      <rPr>
        <sz val="11"/>
        <rFont val="Arial"/>
        <family val="2"/>
      </rPr>
      <t xml:space="preserve">Prise en charge d'un loyer dans la limite de </t>
    </r>
    <r>
      <rPr>
        <b/>
        <sz val="11"/>
        <rFont val="Arial"/>
        <family val="2"/>
      </rPr>
      <t>750€</t>
    </r>
    <r>
      <rPr>
        <sz val="11"/>
        <rFont val="Arial"/>
        <family val="2"/>
      </rPr>
      <t xml:space="preserve"> à Paris (75-92-93-94) et de </t>
    </r>
    <r>
      <rPr>
        <b/>
        <sz val="11"/>
        <rFont val="Arial"/>
        <family val="2"/>
      </rPr>
      <t>600€</t>
    </r>
    <r>
      <rPr>
        <sz val="11"/>
        <rFont val="Arial"/>
        <family val="2"/>
      </rPr>
      <t xml:space="preserve"> pour la province OU BIEN choix du forfait mensuel.
</t>
    </r>
    <r>
      <rPr>
        <b/>
        <sz val="11"/>
        <rFont val="Arial"/>
        <family val="2"/>
      </rPr>
      <t>Frais de repas :</t>
    </r>
    <r>
      <rPr>
        <sz val="11"/>
        <rFont val="Arial"/>
        <family val="2"/>
      </rPr>
      <t xml:space="preserve">
Prise en charge au réel (dans la limite des plafonds) ou au forfait (par repas ou mensuel)
Ces coûts alimenteront automatiquement le tableau de l'onglet 1. </t>
    </r>
  </si>
  <si>
    <r>
      <t xml:space="preserve">DUREE DE PRISE EN CHARGE </t>
    </r>
    <r>
      <rPr>
        <b/>
        <sz val="10"/>
        <color indexed="13"/>
        <rFont val="Arial"/>
        <family val="2"/>
      </rPr>
      <t>(EN JOURS)</t>
    </r>
  </si>
  <si>
    <r>
      <t xml:space="preserve">DUREE DE PRISE EN CHARGE </t>
    </r>
    <r>
      <rPr>
        <b/>
        <sz val="10"/>
        <color indexed="13"/>
        <rFont val="Arial"/>
        <family val="2"/>
      </rPr>
      <t>(EN MOIS)</t>
    </r>
  </si>
  <si>
    <r>
      <t xml:space="preserve">MERCI D'ESTIMER LES FRAIS DE DEPLACEMENT AU PLUS JUSTE. 
</t>
    </r>
    <r>
      <rPr>
        <b/>
        <sz val="9"/>
        <rFont val="Arial"/>
        <family val="2"/>
      </rPr>
      <t>CHAQUE ANNEE, PLUSIEURS DIZAINES DE MILLIERS D'EUROS SONT AINSI SOLDES ET DIFFICILES A REATTRIBUER</t>
    </r>
  </si>
  <si>
    <t>Les administrateurs sont informés des cofinancements proposés par les établissements.
Le cofinancement d'un dossier augmente ses chances d'obtenir un accord de financement sur les fonds mutualisés.</t>
  </si>
  <si>
    <t xml:space="preserve">Accompagnant éducatif et social </t>
  </si>
  <si>
    <t>DE infirmier - Parcours allégé AS suivant la formation de trois mois</t>
  </si>
  <si>
    <t>Durée réglementaire de la formation (Théorie + stages)  en heures</t>
  </si>
  <si>
    <t xml:space="preserve">1 585 h </t>
  </si>
  <si>
    <t xml:space="preserve">820 h </t>
  </si>
  <si>
    <t xml:space="preserve">4 620 h </t>
  </si>
  <si>
    <t>3 368 h</t>
  </si>
  <si>
    <t xml:space="preserve">1 540 h </t>
  </si>
  <si>
    <t>1 470 h</t>
  </si>
  <si>
    <t xml:space="preserve">1 100 h </t>
  </si>
  <si>
    <t xml:space="preserve">3 600 h </t>
  </si>
  <si>
    <t xml:space="preserve">3 550 h </t>
  </si>
  <si>
    <t xml:space="preserve">3 160 h </t>
  </si>
  <si>
    <t xml:space="preserve">3 260 h  </t>
  </si>
  <si>
    <t xml:space="preserve">4 200 h </t>
  </si>
  <si>
    <t>3 220 h (420 + 2 800)</t>
  </si>
  <si>
    <t>3 290 h</t>
  </si>
  <si>
    <t>3 450 h</t>
  </si>
  <si>
    <t>4 200h</t>
  </si>
  <si>
    <t xml:space="preserve">1 930 h </t>
  </si>
  <si>
    <t>3 198 h</t>
  </si>
  <si>
    <t xml:space="preserve">1 360 h </t>
  </si>
  <si>
    <t xml:space="preserve">2 762 h </t>
  </si>
  <si>
    <t xml:space="preserve">1 500 h </t>
  </si>
  <si>
    <t xml:space="preserve">9 000 h </t>
  </si>
  <si>
    <t xml:space="preserve">3 423 h </t>
  </si>
  <si>
    <t xml:space="preserve">1 365 h </t>
  </si>
  <si>
    <t xml:space="preserve">1 200 h </t>
  </si>
  <si>
    <t>1 140 h</t>
  </si>
  <si>
    <t xml:space="preserve">3 530 h </t>
  </si>
  <si>
    <t>Date CSE :</t>
  </si>
  <si>
    <t>Reçu</t>
  </si>
  <si>
    <t xml:space="preserve">En attente </t>
  </si>
  <si>
    <t xml:space="preserve">Date prévue : </t>
  </si>
  <si>
    <t>https://www.francecompetences.fr/</t>
  </si>
  <si>
    <t># VIDE - Diplôme à renseigner</t>
  </si>
  <si>
    <t>Sur liste complémentaire (Position) :</t>
  </si>
  <si>
    <t>Permet d'obtenir un financement complémentaire via le FIPHFP</t>
  </si>
  <si>
    <t>E-mail :</t>
  </si>
  <si>
    <r>
      <t xml:space="preserve">Montant total du dossier </t>
    </r>
    <r>
      <rPr>
        <b/>
        <sz val="12"/>
        <color indexed="8"/>
        <rFont val="Calibri"/>
        <family val="2"/>
      </rPr>
      <t xml:space="preserve">et répartition </t>
    </r>
    <r>
      <rPr>
        <b/>
        <sz val="12"/>
        <color indexed="10"/>
        <rFont val="Calibri"/>
        <family val="2"/>
      </rPr>
      <t>(Eléments à saisir dans les onglets 2 à 4)</t>
    </r>
  </si>
  <si>
    <r>
      <rPr>
        <b/>
        <sz val="12"/>
        <color indexed="8"/>
        <rFont val="Wingdings 3"/>
        <family val="1"/>
        <charset val="2"/>
      </rPr>
      <t>Æ</t>
    </r>
    <r>
      <rPr>
        <b/>
        <sz val="12"/>
        <color indexed="8"/>
        <rFont val="Calibri"/>
        <family val="2"/>
      </rPr>
      <t xml:space="preserve"> PART FINANCEMENT ETABLISSEMENT  :</t>
    </r>
  </si>
  <si>
    <r>
      <rPr>
        <b/>
        <sz val="12"/>
        <rFont val="Wingdings 3"/>
        <family val="1"/>
        <charset val="2"/>
      </rPr>
      <t>Æ</t>
    </r>
    <r>
      <rPr>
        <b/>
        <sz val="12"/>
        <rFont val="Calibri"/>
        <family val="2"/>
      </rPr>
      <t xml:space="preserve"> PART FINANCEMENT DEMANDEE A L'ANFH :</t>
    </r>
  </si>
  <si>
    <t xml:space="preserve">Répartir les montants en fonction des années concernées. 
Le total alimentera automatiquement la partie "Financement établissement" de l'onglet 1. </t>
  </si>
  <si>
    <r>
      <t xml:space="preserve">Mobilisation des heures
de CPF de l'agent (Oui ou Non)      </t>
    </r>
    <r>
      <rPr>
        <b/>
        <sz val="12"/>
        <color rgb="FFFF0000"/>
        <rFont val="Wingdings 3"/>
        <family val="1"/>
        <charset val="2"/>
      </rPr>
      <t>Æ</t>
    </r>
  </si>
  <si>
    <r>
      <t xml:space="preserve">Le financement de la formation sur le FQ-CPF entrainera automatiquement la </t>
    </r>
    <r>
      <rPr>
        <b/>
        <sz val="12"/>
        <rFont val="Arial"/>
        <family val="2"/>
      </rPr>
      <t>décrémentation des heures CPF</t>
    </r>
    <r>
      <rPr>
        <sz val="12"/>
        <rFont val="Arial"/>
        <family val="2"/>
      </rPr>
      <t xml:space="preserve"> de l'agent concerné dans la limite du solde disponible. 
Si "Oui" est indiqué, </t>
    </r>
    <r>
      <rPr>
        <b/>
        <sz val="12"/>
        <rFont val="Arial"/>
        <family val="2"/>
      </rPr>
      <t xml:space="preserve">l'ANFH considérera que l'établissement a obtenu l'accord préalable de l'agent </t>
    </r>
    <r>
      <rPr>
        <sz val="12"/>
        <rFont val="Arial"/>
        <family val="2"/>
      </rPr>
      <t>pour décrémenter son CPF</t>
    </r>
    <r>
      <rPr>
        <b/>
        <sz val="12"/>
        <rFont val="Arial"/>
        <family val="2"/>
      </rPr>
      <t>.</t>
    </r>
    <r>
      <rPr>
        <sz val="12"/>
        <rFont val="Arial"/>
        <family val="2"/>
      </rPr>
      <t xml:space="preserve">
Le refus de mobiliser les heures de CPF de l'agent réduit les chances de financement de la formation, seul le FMEP étant mobilisable.</t>
    </r>
  </si>
  <si>
    <r>
      <t xml:space="preserve">Report : </t>
    </r>
    <r>
      <rPr>
        <sz val="12"/>
        <rFont val="Arial"/>
        <family val="2"/>
      </rPr>
      <t xml:space="preserve">Préciser l'année du concours, joindre la copie du courrier de report </t>
    </r>
  </si>
  <si>
    <r>
      <t xml:space="preserve">GRADE </t>
    </r>
    <r>
      <rPr>
        <b/>
        <sz val="8"/>
        <rFont val="Arial"/>
        <family val="2"/>
      </rPr>
      <t>(menu déroulant)</t>
    </r>
    <r>
      <rPr>
        <b/>
        <sz val="12"/>
        <rFont val="Arial"/>
        <family val="2"/>
      </rPr>
      <t xml:space="preserve"> :</t>
    </r>
  </si>
  <si>
    <r>
      <rPr>
        <b/>
        <sz val="11"/>
        <rFont val="Arial"/>
        <family val="2"/>
      </rPr>
      <t>Intitulé de la formation</t>
    </r>
    <r>
      <rPr>
        <b/>
        <sz val="12"/>
        <rFont val="Arial"/>
        <family val="2"/>
      </rPr>
      <t xml:space="preserve"> :       </t>
    </r>
    <r>
      <rPr>
        <b/>
        <sz val="8"/>
        <rFont val="Arial"/>
        <family val="2"/>
      </rPr>
      <t>(menu déroulant)</t>
    </r>
    <r>
      <rPr>
        <b/>
        <sz val="12"/>
        <rFont val="Arial"/>
        <family val="2"/>
      </rPr>
      <t xml:space="preserve"> </t>
    </r>
  </si>
  <si>
    <t>Répartition annuelle</t>
  </si>
  <si>
    <t>N</t>
  </si>
  <si>
    <t>N+1</t>
  </si>
  <si>
    <t>N+2</t>
  </si>
  <si>
    <t>N+3</t>
  </si>
  <si>
    <t>N+4</t>
  </si>
  <si>
    <t>N+5</t>
  </si>
  <si>
    <t>Pourcentage de cofinancement par rapport au coût total du dossier</t>
  </si>
  <si>
    <t>discontinu - répartition selon programme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</si>
</sst>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#&quot; &quot;##&quot; &quot;##&quot; &quot;##&quot; &quot;##"/>
    <numFmt numFmtId="166" formatCode="#,##0.00_ ;\-#,##0.00\ "/>
    <numFmt numFmtId="167" formatCode="#,##0.00\ &quot;€&quot;"/>
    <numFmt numFmtId="168" formatCode="_-* #,##0.00\ [$€-40C]_-;\-* #,##0.00\ [$€-40C]_-;_-* &quot;-&quot;??\ [$€-40C]_-;_-@_-"/>
    <numFmt numFmtId="169" formatCode="_-* #,##0\ &quot;€&quot;_-;\-* #,##0\ &quot;€&quot;_-;_-* &quot;-&quot;??\ &quot;€&quot;_-;_-@_-"/>
  </numFmts>
  <fonts count="10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Futura Md BT"/>
      <family val="2"/>
    </font>
    <font>
      <b/>
      <sz val="12"/>
      <name val="Wingdings"/>
      <charset val="2"/>
    </font>
    <font>
      <b/>
      <sz val="10"/>
      <name val="Tahoma"/>
      <family val="2"/>
    </font>
    <font>
      <sz val="10"/>
      <name val="Tahoma"/>
      <family val="2"/>
    </font>
    <font>
      <b/>
      <u/>
      <sz val="11"/>
      <name val="Tahoma"/>
      <family val="2"/>
    </font>
    <font>
      <b/>
      <sz val="8"/>
      <name val="Tahoma"/>
      <family val="2"/>
    </font>
    <font>
      <b/>
      <u/>
      <sz val="10"/>
      <name val="Tahoma"/>
      <family val="2"/>
    </font>
    <font>
      <b/>
      <sz val="12"/>
      <name val="Calibri"/>
      <family val="2"/>
    </font>
    <font>
      <sz val="12"/>
      <name val="Arial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indexed="9"/>
      <name val="Calibri"/>
      <family val="2"/>
    </font>
    <font>
      <b/>
      <sz val="16"/>
      <color indexed="9"/>
      <name val="Calibri"/>
      <family val="2"/>
    </font>
    <font>
      <b/>
      <sz val="9"/>
      <color indexed="30"/>
      <name val="Arial"/>
      <family val="2"/>
    </font>
    <font>
      <b/>
      <u/>
      <sz val="9"/>
      <color indexed="30"/>
      <name val="Arial"/>
      <family val="2"/>
    </font>
    <font>
      <b/>
      <sz val="10"/>
      <color indexed="13"/>
      <name val="Arial"/>
      <family val="2"/>
    </font>
    <font>
      <b/>
      <i/>
      <sz val="9"/>
      <color theme="1" tint="0.34998626667073579"/>
      <name val="Tahoma"/>
      <family val="2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9" tint="-0.499984740745262"/>
      <name val="Tahoma"/>
      <family val="2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339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9959"/>
      <name val="Tahoma"/>
      <family val="2"/>
    </font>
    <font>
      <sz val="14"/>
      <color rgb="FFFF0000"/>
      <name val="Tahoma"/>
      <family val="2"/>
    </font>
    <font>
      <b/>
      <sz val="11"/>
      <color rgb="FF009959"/>
      <name val="Tahoma"/>
      <family val="2"/>
    </font>
    <font>
      <b/>
      <sz val="10"/>
      <color rgb="FF009959"/>
      <name val="Tahoma"/>
      <family val="2"/>
    </font>
    <font>
      <b/>
      <sz val="9"/>
      <color theme="9" tint="-0.499984740745262"/>
      <name val="Tahoma"/>
      <family val="2"/>
    </font>
    <font>
      <b/>
      <sz val="9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color theme="9" tint="-0.499984740745262"/>
      <name val="Tahoma"/>
      <family val="2"/>
    </font>
    <font>
      <b/>
      <sz val="20"/>
      <color theme="4" tint="-0.249977111117893"/>
      <name val="Calibri"/>
      <family val="2"/>
      <scheme val="minor"/>
    </font>
    <font>
      <b/>
      <sz val="18"/>
      <name val="Wingdings 3"/>
      <family val="1"/>
      <charset val="2"/>
    </font>
    <font>
      <b/>
      <sz val="20"/>
      <name val="Wingdings 3"/>
      <family val="1"/>
      <charset val="2"/>
    </font>
    <font>
      <b/>
      <sz val="22"/>
      <name val="Wingdings 3"/>
      <family val="1"/>
      <charset val="2"/>
    </font>
    <font>
      <b/>
      <sz val="2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rgb="FF000000"/>
      <name val="ArialMT"/>
    </font>
    <font>
      <b/>
      <sz val="11"/>
      <name val="Arial"/>
      <family val="2"/>
    </font>
    <font>
      <b/>
      <sz val="9"/>
      <name val="Futura Md BT"/>
      <family val="2"/>
    </font>
    <font>
      <b/>
      <sz val="24"/>
      <color theme="4" tint="-0.249977111117893"/>
      <name val="Calibri"/>
      <family val="2"/>
      <scheme val="minor"/>
    </font>
    <font>
      <b/>
      <sz val="26"/>
      <color theme="4" tint="-0.249977111117893"/>
      <name val="Calibri"/>
      <family val="2"/>
      <scheme val="minor"/>
    </font>
    <font>
      <b/>
      <sz val="10"/>
      <color rgb="FFFF0000"/>
      <name val="Wingdings 3"/>
      <family val="1"/>
      <charset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u/>
      <sz val="10"/>
      <color rgb="FFFF66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b/>
      <u/>
      <sz val="16"/>
      <color rgb="FFEE7051"/>
      <name val="Arial"/>
      <family val="2"/>
    </font>
    <font>
      <sz val="8"/>
      <color rgb="FF000000"/>
      <name val="Segoe UI"/>
      <family val="2"/>
    </font>
    <font>
      <b/>
      <sz val="9"/>
      <color rgb="FFFF000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Wingdings 3"/>
      <family val="1"/>
      <charset val="2"/>
    </font>
    <font>
      <b/>
      <sz val="12"/>
      <name val="Wingdings 3"/>
      <family val="1"/>
      <charset val="2"/>
    </font>
    <font>
      <b/>
      <sz val="12"/>
      <color theme="9" tint="-0.499984740745262"/>
      <name val="Calibri"/>
      <family val="2"/>
      <scheme val="minor"/>
    </font>
    <font>
      <u/>
      <sz val="12"/>
      <color theme="10"/>
      <name val="Calibri"/>
      <family val="2"/>
    </font>
    <font>
      <sz val="12"/>
      <name val="Wingdings"/>
      <charset val="2"/>
    </font>
    <font>
      <b/>
      <sz val="12"/>
      <color theme="8" tint="-0.249977111117893"/>
      <name val="Arial"/>
      <family val="2"/>
    </font>
    <font>
      <b/>
      <sz val="12"/>
      <color rgb="FFFF0000"/>
      <name val="Wingdings 3"/>
      <family val="1"/>
      <charset val="2"/>
    </font>
    <font>
      <sz val="12"/>
      <color rgb="FF00B050"/>
      <name val="Arial"/>
      <family val="2"/>
    </font>
    <font>
      <b/>
      <sz val="12"/>
      <color rgb="FFFF3399"/>
      <name val="Calibri"/>
      <family val="2"/>
      <scheme val="minor"/>
    </font>
    <font>
      <u/>
      <sz val="12"/>
      <color indexed="12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9" tint="-0.499984740745262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270">
        <stop position="0">
          <color theme="0"/>
        </stop>
        <stop position="1">
          <color theme="9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9" fontId="85" fillId="0" borderId="0" applyFont="0" applyFill="0" applyBorder="0" applyAlignment="0" applyProtection="0"/>
  </cellStyleXfs>
  <cellXfs count="511">
    <xf numFmtId="0" fontId="0" fillId="0" borderId="0" xfId="0"/>
    <xf numFmtId="2" fontId="0" fillId="0" borderId="0" xfId="0" applyNumberFormat="1"/>
    <xf numFmtId="1" fontId="28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horizontal="center" vertical="center" wrapText="1"/>
    </xf>
    <xf numFmtId="2" fontId="30" fillId="0" borderId="0" xfId="0" applyNumberFormat="1" applyFont="1" applyAlignment="1">
      <alignment horizontal="center" vertical="center" wrapText="1"/>
    </xf>
    <xf numFmtId="44" fontId="33" fillId="4" borderId="4" xfId="3" applyFont="1" applyFill="1" applyBorder="1" applyAlignment="1" applyProtection="1">
      <alignment horizontal="right"/>
    </xf>
    <xf numFmtId="2" fontId="36" fillId="0" borderId="0" xfId="0" applyNumberFormat="1" applyFont="1" applyAlignment="1">
      <alignment vertical="center" wrapText="1"/>
    </xf>
    <xf numFmtId="2" fontId="8" fillId="5" borderId="1" xfId="0" applyNumberFormat="1" applyFon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8" fillId="5" borderId="6" xfId="0" applyNumberFormat="1" applyFont="1" applyFill="1" applyBorder="1" applyProtection="1">
      <protection locked="0"/>
    </xf>
    <xf numFmtId="4" fontId="8" fillId="5" borderId="6" xfId="0" applyNumberFormat="1" applyFont="1" applyFill="1" applyBorder="1" applyProtection="1">
      <protection locked="0"/>
    </xf>
    <xf numFmtId="4" fontId="8" fillId="5" borderId="1" xfId="0" applyNumberFormat="1" applyFont="1" applyFill="1" applyBorder="1" applyProtection="1">
      <protection locked="0"/>
    </xf>
    <xf numFmtId="1" fontId="38" fillId="0" borderId="0" xfId="0" applyNumberFormat="1" applyFont="1" applyAlignment="1">
      <alignment horizontal="center" vertical="center"/>
    </xf>
    <xf numFmtId="0" fontId="39" fillId="0" borderId="7" xfId="0" applyFont="1" applyBorder="1"/>
    <xf numFmtId="0" fontId="0" fillId="0" borderId="7" xfId="0" applyBorder="1"/>
    <xf numFmtId="0" fontId="20" fillId="0" borderId="7" xfId="0" applyFont="1" applyBorder="1"/>
    <xf numFmtId="0" fontId="39" fillId="0" borderId="0" xfId="0" applyFont="1"/>
    <xf numFmtId="0" fontId="20" fillId="0" borderId="0" xfId="0" applyFont="1"/>
    <xf numFmtId="0" fontId="0" fillId="0" borderId="8" xfId="0" applyBorder="1"/>
    <xf numFmtId="44" fontId="40" fillId="0" borderId="4" xfId="3" applyFont="1" applyBorder="1" applyAlignment="1" applyProtection="1">
      <alignment horizontal="right"/>
    </xf>
    <xf numFmtId="0" fontId="0" fillId="0" borderId="0" xfId="0" applyAlignment="1">
      <alignment horizontal="center"/>
    </xf>
    <xf numFmtId="0" fontId="33" fillId="4" borderId="0" xfId="0" applyFont="1" applyFill="1" applyAlignment="1">
      <alignment horizontal="center"/>
    </xf>
    <xf numFmtId="0" fontId="0" fillId="0" borderId="4" xfId="0" applyBorder="1"/>
    <xf numFmtId="0" fontId="12" fillId="0" borderId="0" xfId="0" applyFont="1"/>
    <xf numFmtId="0" fontId="3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7" borderId="4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4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vertical="center"/>
    </xf>
    <xf numFmtId="44" fontId="0" fillId="0" borderId="0" xfId="0" applyNumberFormat="1"/>
    <xf numFmtId="0" fontId="43" fillId="0" borderId="0" xfId="0" applyFont="1" applyAlignment="1">
      <alignment horizontal="center" vertical="center" textRotation="90"/>
    </xf>
    <xf numFmtId="0" fontId="0" fillId="0" borderId="0" xfId="0" applyAlignment="1">
      <alignment vertical="center"/>
    </xf>
    <xf numFmtId="0" fontId="44" fillId="0" borderId="8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textRotation="90"/>
    </xf>
    <xf numFmtId="14" fontId="38" fillId="0" borderId="0" xfId="0" applyNumberFormat="1" applyFont="1" applyAlignment="1">
      <alignment horizontal="center" vertical="center"/>
    </xf>
    <xf numFmtId="0" fontId="5" fillId="0" borderId="8" xfId="0" applyFont="1" applyBorder="1"/>
    <xf numFmtId="4" fontId="6" fillId="0" borderId="0" xfId="0" applyNumberFormat="1" applyFont="1"/>
    <xf numFmtId="0" fontId="6" fillId="0" borderId="0" xfId="0" applyFont="1"/>
    <xf numFmtId="0" fontId="6" fillId="0" borderId="4" xfId="0" applyFont="1" applyBorder="1"/>
    <xf numFmtId="0" fontId="19" fillId="0" borderId="8" xfId="0" applyFont="1" applyBorder="1" applyAlignment="1">
      <alignment horizontal="right" vertical="center" wrapText="1"/>
    </xf>
    <xf numFmtId="0" fontId="8" fillId="0" borderId="0" xfId="0" applyFont="1"/>
    <xf numFmtId="0" fontId="32" fillId="0" borderId="0" xfId="0" applyFont="1" applyAlignment="1">
      <alignment horizontal="left"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7" fillId="6" borderId="19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18" xfId="0" applyFont="1" applyBorder="1"/>
    <xf numFmtId="4" fontId="8" fillId="0" borderId="19" xfId="0" applyNumberFormat="1" applyFont="1" applyBorder="1"/>
    <xf numFmtId="4" fontId="8" fillId="0" borderId="1" xfId="0" applyNumberFormat="1" applyFont="1" applyBorder="1"/>
    <xf numFmtId="0" fontId="8" fillId="0" borderId="8" xfId="0" applyFont="1" applyBorder="1"/>
    <xf numFmtId="0" fontId="7" fillId="0" borderId="0" xfId="0" applyFont="1" applyAlignment="1">
      <alignment horizontal="center"/>
    </xf>
    <xf numFmtId="4" fontId="7" fillId="0" borderId="4" xfId="0" applyNumberFormat="1" applyFont="1" applyBorder="1"/>
    <xf numFmtId="1" fontId="0" fillId="0" borderId="0" xfId="0" applyNumberFormat="1"/>
    <xf numFmtId="4" fontId="7" fillId="0" borderId="0" xfId="0" applyNumberFormat="1" applyFont="1"/>
    <xf numFmtId="4" fontId="7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4" fontId="7" fillId="6" borderId="20" xfId="0" applyNumberFormat="1" applyFont="1" applyFill="1" applyBorder="1" applyAlignment="1">
      <alignment horizontal="center"/>
    </xf>
    <xf numFmtId="4" fontId="8" fillId="0" borderId="10" xfId="0" applyNumberFormat="1" applyFont="1" applyBorder="1"/>
    <xf numFmtId="4" fontId="8" fillId="0" borderId="17" xfId="0" applyNumberFormat="1" applyFont="1" applyBorder="1"/>
    <xf numFmtId="2" fontId="0" fillId="0" borderId="1" xfId="0" applyNumberFormat="1" applyBorder="1"/>
    <xf numFmtId="2" fontId="8" fillId="0" borderId="1" xfId="0" applyNumberFormat="1" applyFont="1" applyBorder="1"/>
    <xf numFmtId="2" fontId="8" fillId="0" borderId="20" xfId="0" applyNumberFormat="1" applyFont="1" applyBorder="1"/>
    <xf numFmtId="4" fontId="8" fillId="0" borderId="8" xfId="0" applyNumberFormat="1" applyFont="1" applyBorder="1"/>
    <xf numFmtId="4" fontId="8" fillId="0" borderId="2" xfId="0" applyNumberFormat="1" applyFont="1" applyBorder="1"/>
    <xf numFmtId="2" fontId="7" fillId="6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8" fillId="0" borderId="0" xfId="0" applyNumberFormat="1" applyFont="1"/>
    <xf numFmtId="2" fontId="8" fillId="0" borderId="4" xfId="0" applyNumberFormat="1" applyFont="1" applyBorder="1"/>
    <xf numFmtId="2" fontId="32" fillId="0" borderId="0" xfId="0" applyNumberFormat="1" applyFont="1" applyAlignment="1">
      <alignment horizontal="center" vertical="center"/>
    </xf>
    <xf numFmtId="4" fontId="32" fillId="0" borderId="4" xfId="0" applyNumberFormat="1" applyFont="1" applyBorder="1" applyAlignment="1">
      <alignment horizontal="center" vertical="center"/>
    </xf>
    <xf numFmtId="0" fontId="39" fillId="0" borderId="4" xfId="0" applyFont="1" applyBorder="1"/>
    <xf numFmtId="4" fontId="7" fillId="6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  <xf numFmtId="4" fontId="7" fillId="0" borderId="0" xfId="0" applyNumberFormat="1" applyFont="1" applyAlignment="1">
      <alignment horizontal="center" vertical="top" wrapText="1"/>
    </xf>
    <xf numFmtId="0" fontId="32" fillId="0" borderId="0" xfId="0" applyFont="1" applyAlignment="1">
      <alignment horizontal="center" vertical="center"/>
    </xf>
    <xf numFmtId="4" fontId="32" fillId="0" borderId="4" xfId="0" applyNumberFormat="1" applyFont="1" applyBorder="1" applyAlignment="1">
      <alignment vertical="center"/>
    </xf>
    <xf numFmtId="4" fontId="7" fillId="0" borderId="16" xfId="0" applyNumberFormat="1" applyFont="1" applyBorder="1"/>
    <xf numFmtId="44" fontId="39" fillId="0" borderId="4" xfId="3" applyFont="1" applyBorder="1" applyProtection="1"/>
    <xf numFmtId="4" fontId="7" fillId="0" borderId="8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2" fillId="0" borderId="4" xfId="0" applyFont="1" applyBorder="1" applyAlignment="1">
      <alignment vertical="center"/>
    </xf>
    <xf numFmtId="0" fontId="0" fillId="0" borderId="22" xfId="0" applyBorder="1"/>
    <xf numFmtId="4" fontId="0" fillId="0" borderId="11" xfId="0" applyNumberFormat="1" applyBorder="1"/>
    <xf numFmtId="44" fontId="33" fillId="4" borderId="3" xfId="3" applyFont="1" applyFill="1" applyBorder="1" applyAlignment="1" applyProtection="1">
      <alignment vertical="center"/>
    </xf>
    <xf numFmtId="2" fontId="45" fillId="0" borderId="0" xfId="0" applyNumberFormat="1" applyFont="1" applyAlignment="1">
      <alignment vertical="center" wrapText="1"/>
    </xf>
    <xf numFmtId="44" fontId="33" fillId="0" borderId="0" xfId="3" applyFont="1" applyFill="1" applyBorder="1" applyAlignment="1" applyProtection="1">
      <alignment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indent="5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justify" vertical="center"/>
    </xf>
    <xf numFmtId="0" fontId="17" fillId="6" borderId="1" xfId="0" applyFont="1" applyFill="1" applyBorder="1" applyAlignment="1">
      <alignment vertical="center" wrapText="1"/>
    </xf>
    <xf numFmtId="0" fontId="50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center" vertical="center" wrapText="1" readingOrder="1"/>
    </xf>
    <xf numFmtId="0" fontId="0" fillId="0" borderId="0" xfId="0" applyAlignment="1">
      <alignment readingOrder="1"/>
    </xf>
    <xf numFmtId="0" fontId="2" fillId="0" borderId="0" xfId="0" applyFont="1" applyAlignment="1">
      <alignment readingOrder="1"/>
    </xf>
    <xf numFmtId="0" fontId="51" fillId="6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readingOrder="1"/>
    </xf>
    <xf numFmtId="0" fontId="52" fillId="0" borderId="0" xfId="0" applyFont="1" applyAlignment="1">
      <alignment readingOrder="1"/>
    </xf>
    <xf numFmtId="0" fontId="11" fillId="0" borderId="0" xfId="0" applyFont="1" applyAlignment="1">
      <alignment readingOrder="1"/>
    </xf>
    <xf numFmtId="2" fontId="2" fillId="0" borderId="0" xfId="0" applyNumberFormat="1" applyFont="1" applyAlignment="1">
      <alignment readingOrder="1"/>
    </xf>
    <xf numFmtId="2" fontId="32" fillId="7" borderId="41" xfId="0" applyNumberFormat="1" applyFont="1" applyFill="1" applyBorder="1" applyAlignment="1">
      <alignment horizontal="center" vertical="center" wrapText="1"/>
    </xf>
    <xf numFmtId="0" fontId="32" fillId="0" borderId="24" xfId="0" applyFont="1" applyBorder="1"/>
    <xf numFmtId="0" fontId="32" fillId="0" borderId="8" xfId="0" applyFont="1" applyBorder="1"/>
    <xf numFmtId="0" fontId="42" fillId="0" borderId="10" xfId="0" applyFont="1" applyBorder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/>
    <xf numFmtId="0" fontId="0" fillId="0" borderId="26" xfId="0" applyBorder="1"/>
    <xf numFmtId="0" fontId="64" fillId="0" borderId="0" xfId="0" applyFont="1"/>
    <xf numFmtId="0" fontId="1" fillId="0" borderId="0" xfId="0" applyFont="1" applyAlignment="1">
      <alignment readingOrder="1"/>
    </xf>
    <xf numFmtId="0" fontId="66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41" fillId="0" borderId="8" xfId="0" applyFont="1" applyBorder="1" applyAlignment="1">
      <alignment vertical="top"/>
    </xf>
    <xf numFmtId="0" fontId="3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44" fontId="34" fillId="0" borderId="4" xfId="3" applyFont="1" applyFill="1" applyBorder="1" applyAlignment="1" applyProtection="1">
      <alignment horizontal="right"/>
    </xf>
    <xf numFmtId="0" fontId="35" fillId="0" borderId="8" xfId="0" applyFont="1" applyBorder="1" applyAlignment="1">
      <alignment vertical="top" wrapText="1"/>
    </xf>
    <xf numFmtId="0" fontId="35" fillId="0" borderId="0" xfId="0" applyFont="1" applyAlignment="1">
      <alignment vertical="top" wrapText="1"/>
    </xf>
    <xf numFmtId="0" fontId="35" fillId="0" borderId="22" xfId="0" applyFont="1" applyBorder="1" applyAlignment="1">
      <alignment vertical="top" wrapText="1"/>
    </xf>
    <xf numFmtId="0" fontId="35" fillId="0" borderId="11" xfId="0" applyFont="1" applyBorder="1" applyAlignment="1">
      <alignment vertical="top" wrapText="1"/>
    </xf>
    <xf numFmtId="0" fontId="31" fillId="0" borderId="0" xfId="0" applyFont="1" applyAlignment="1">
      <alignment vertical="center" textRotation="90"/>
    </xf>
    <xf numFmtId="0" fontId="5" fillId="0" borderId="0" xfId="0" applyFont="1" applyAlignment="1">
      <alignment wrapText="1"/>
    </xf>
    <xf numFmtId="0" fontId="0" fillId="0" borderId="1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37" fillId="8" borderId="0" xfId="0" applyFont="1" applyFill="1" applyAlignment="1">
      <alignment vertical="center"/>
    </xf>
    <xf numFmtId="0" fontId="37" fillId="8" borderId="0" xfId="0" applyFont="1" applyFill="1" applyAlignment="1" applyProtection="1">
      <alignment vertical="center"/>
      <protection locked="0"/>
    </xf>
    <xf numFmtId="0" fontId="11" fillId="8" borderId="0" xfId="0" applyFont="1" applyFill="1" applyAlignment="1">
      <alignment vertical="center"/>
    </xf>
    <xf numFmtId="0" fontId="65" fillId="2" borderId="42" xfId="0" applyFont="1" applyFill="1" applyBorder="1" applyAlignment="1" applyProtection="1">
      <alignment horizontal="center" vertical="center"/>
      <protection locked="0"/>
    </xf>
    <xf numFmtId="0" fontId="42" fillId="0" borderId="0" xfId="4" applyFont="1" applyAlignment="1">
      <alignment horizontal="left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1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/>
    </xf>
    <xf numFmtId="44" fontId="34" fillId="2" borderId="43" xfId="3" applyFont="1" applyFill="1" applyBorder="1" applyAlignment="1" applyProtection="1">
      <alignment horizontal="right"/>
      <protection locked="0"/>
    </xf>
    <xf numFmtId="44" fontId="34" fillId="2" borderId="44" xfId="3" applyFont="1" applyFill="1" applyBorder="1" applyAlignment="1" applyProtection="1">
      <alignment horizontal="right"/>
      <protection locked="0"/>
    </xf>
    <xf numFmtId="44" fontId="34" fillId="0" borderId="45" xfId="3" applyFont="1" applyFill="1" applyBorder="1" applyAlignment="1" applyProtection="1">
      <alignment horizontal="right"/>
      <protection locked="0"/>
    </xf>
    <xf numFmtId="0" fontId="74" fillId="0" borderId="0" xfId="0" applyFont="1"/>
    <xf numFmtId="0" fontId="74" fillId="2" borderId="40" xfId="0" applyFont="1" applyFill="1" applyBorder="1" applyAlignment="1" applyProtection="1">
      <alignment horizontal="left" vertical="center"/>
      <protection locked="0"/>
    </xf>
    <xf numFmtId="14" fontId="31" fillId="2" borderId="1" xfId="0" applyNumberFormat="1" applyFont="1" applyFill="1" applyBorder="1" applyAlignment="1">
      <alignment horizontal="center" vertical="center"/>
    </xf>
    <xf numFmtId="4" fontId="7" fillId="6" borderId="47" xfId="0" applyNumberFormat="1" applyFont="1" applyFill="1" applyBorder="1" applyAlignment="1">
      <alignment horizontal="center" vertical="center" wrapText="1"/>
    </xf>
    <xf numFmtId="4" fontId="7" fillId="6" borderId="48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Border="1"/>
    <xf numFmtId="0" fontId="7" fillId="6" borderId="2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top" wrapText="1"/>
    </xf>
    <xf numFmtId="4" fontId="7" fillId="6" borderId="46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top" wrapText="1"/>
    </xf>
    <xf numFmtId="0" fontId="79" fillId="0" borderId="53" xfId="0" applyFont="1" applyBorder="1" applyAlignment="1">
      <alignment vertical="center"/>
    </xf>
    <xf numFmtId="2" fontId="80" fillId="0" borderId="54" xfId="0" applyNumberFormat="1" applyFont="1" applyBorder="1" applyAlignment="1">
      <alignment vertical="center"/>
    </xf>
    <xf numFmtId="0" fontId="80" fillId="0" borderId="54" xfId="0" applyFont="1" applyBorder="1" applyAlignment="1">
      <alignment vertical="center"/>
    </xf>
    <xf numFmtId="4" fontId="80" fillId="0" borderId="55" xfId="0" applyNumberFormat="1" applyFont="1" applyBorder="1" applyAlignment="1">
      <alignment vertical="center"/>
    </xf>
    <xf numFmtId="0" fontId="81" fillId="0" borderId="0" xfId="0" applyFont="1" applyAlignment="1">
      <alignment horizontal="left" vertical="center"/>
    </xf>
    <xf numFmtId="4" fontId="7" fillId="0" borderId="39" xfId="0" applyNumberFormat="1" applyFont="1" applyBorder="1"/>
    <xf numFmtId="0" fontId="8" fillId="0" borderId="1" xfId="0" applyFont="1" applyBorder="1"/>
    <xf numFmtId="4" fontId="8" fillId="0" borderId="1" xfId="0" applyNumberFormat="1" applyFont="1" applyBorder="1" applyAlignment="1">
      <alignment horizontal="center"/>
    </xf>
    <xf numFmtId="4" fontId="8" fillId="17" borderId="1" xfId="0" applyNumberFormat="1" applyFont="1" applyFill="1" applyBorder="1"/>
    <xf numFmtId="4" fontId="8" fillId="0" borderId="56" xfId="0" applyNumberFormat="1" applyFont="1" applyBorder="1"/>
    <xf numFmtId="2" fontId="0" fillId="5" borderId="6" xfId="0" applyNumberFormat="1" applyFill="1" applyBorder="1" applyProtection="1">
      <protection locked="0"/>
    </xf>
    <xf numFmtId="2" fontId="0" fillId="0" borderId="6" xfId="0" applyNumberFormat="1" applyBorder="1"/>
    <xf numFmtId="2" fontId="8" fillId="17" borderId="1" xfId="0" applyNumberFormat="1" applyFont="1" applyFill="1" applyBorder="1"/>
    <xf numFmtId="2" fontId="0" fillId="17" borderId="1" xfId="0" applyNumberFormat="1" applyFill="1" applyBorder="1"/>
    <xf numFmtId="4" fontId="8" fillId="17" borderId="49" xfId="0" applyNumberFormat="1" applyFont="1" applyFill="1" applyBorder="1" applyAlignment="1">
      <alignment horizontal="center" vertical="top" wrapText="1"/>
    </xf>
    <xf numFmtId="4" fontId="8" fillId="17" borderId="50" xfId="0" applyNumberFormat="1" applyFont="1" applyFill="1" applyBorder="1"/>
    <xf numFmtId="4" fontId="8" fillId="5" borderId="51" xfId="0" applyNumberFormat="1" applyFont="1" applyFill="1" applyBorder="1" applyProtection="1">
      <protection locked="0"/>
    </xf>
    <xf numFmtId="4" fontId="8" fillId="17" borderId="6" xfId="0" applyNumberFormat="1" applyFont="1" applyFill="1" applyBorder="1"/>
    <xf numFmtId="0" fontId="74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21" xfId="0" applyFont="1" applyBorder="1" applyAlignment="1">
      <alignment wrapText="1"/>
    </xf>
    <xf numFmtId="0" fontId="4" fillId="0" borderId="52" xfId="0" applyFont="1" applyBorder="1" applyAlignment="1">
      <alignment vertical="top" wrapText="1"/>
    </xf>
    <xf numFmtId="1" fontId="1" fillId="0" borderId="0" xfId="0" applyNumberFormat="1" applyFont="1" applyAlignment="1">
      <alignment readingOrder="1"/>
    </xf>
    <xf numFmtId="0" fontId="1" fillId="0" borderId="0" xfId="0" applyFont="1" applyAlignment="1">
      <alignment wrapText="1"/>
    </xf>
    <xf numFmtId="0" fontId="43" fillId="17" borderId="0" xfId="0" applyFont="1" applyFill="1" applyAlignment="1">
      <alignment horizontal="center" vertical="center" textRotation="90"/>
    </xf>
    <xf numFmtId="0" fontId="0" fillId="19" borderId="0" xfId="0" applyFill="1" applyAlignment="1">
      <alignment readingOrder="1"/>
    </xf>
    <xf numFmtId="0" fontId="2" fillId="19" borderId="0" xfId="0" applyFont="1" applyFill="1" applyAlignment="1">
      <alignment readingOrder="1"/>
    </xf>
    <xf numFmtId="0" fontId="1" fillId="0" borderId="0" xfId="0" applyFont="1" applyAlignment="1">
      <alignment vertical="center" readingOrder="1"/>
    </xf>
    <xf numFmtId="0" fontId="1" fillId="19" borderId="0" xfId="0" applyFont="1" applyFill="1" applyAlignment="1">
      <alignment readingOrder="1"/>
    </xf>
    <xf numFmtId="1" fontId="32" fillId="7" borderId="41" xfId="0" applyNumberFormat="1" applyFont="1" applyFill="1" applyBorder="1" applyAlignment="1">
      <alignment horizontal="center" vertical="center" wrapText="1"/>
    </xf>
    <xf numFmtId="1" fontId="2" fillId="19" borderId="0" xfId="0" applyNumberFormat="1" applyFont="1" applyFill="1" applyAlignment="1">
      <alignment readingOrder="1"/>
    </xf>
    <xf numFmtId="1" fontId="2" fillId="0" borderId="0" xfId="0" applyNumberFormat="1" applyFont="1" applyAlignment="1">
      <alignment readingOrder="1"/>
    </xf>
    <xf numFmtId="0" fontId="34" fillId="6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vertical="center"/>
    </xf>
    <xf numFmtId="167" fontId="40" fillId="0" borderId="1" xfId="2" applyNumberFormat="1" applyFont="1" applyBorder="1" applyAlignment="1" applyProtection="1">
      <alignment horizontal="right" vertical="center"/>
    </xf>
    <xf numFmtId="167" fontId="39" fillId="0" borderId="1" xfId="2" applyNumberFormat="1" applyFont="1" applyFill="1" applyBorder="1" applyAlignment="1" applyProtection="1">
      <alignment horizontal="right" vertical="center"/>
    </xf>
    <xf numFmtId="167" fontId="40" fillId="0" borderId="1" xfId="2" applyNumberFormat="1" applyFont="1" applyBorder="1" applyAlignment="1" applyProtection="1">
      <alignment vertical="center"/>
    </xf>
    <xf numFmtId="0" fontId="34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67" fontId="34" fillId="0" borderId="1" xfId="2" applyNumberFormat="1" applyFont="1" applyBorder="1" applyAlignment="1" applyProtection="1">
      <alignment vertical="center"/>
    </xf>
    <xf numFmtId="0" fontId="3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7" fontId="40" fillId="0" borderId="0" xfId="2" applyNumberFormat="1" applyFont="1" applyBorder="1" applyAlignment="1" applyProtection="1">
      <alignment vertical="center"/>
    </xf>
    <xf numFmtId="167" fontId="34" fillId="0" borderId="0" xfId="2" applyNumberFormat="1" applyFont="1" applyBorder="1" applyAlignment="1" applyProtection="1">
      <alignment vertical="center"/>
    </xf>
    <xf numFmtId="14" fontId="34" fillId="3" borderId="2" xfId="4" applyNumberFormat="1" applyFont="1" applyFill="1" applyBorder="1" applyAlignment="1">
      <alignment vertical="center"/>
    </xf>
    <xf numFmtId="14" fontId="34" fillId="3" borderId="17" xfId="4" applyNumberFormat="1" applyFont="1" applyFill="1" applyBorder="1" applyAlignment="1">
      <alignment vertical="center"/>
    </xf>
    <xf numFmtId="167" fontId="34" fillId="3" borderId="25" xfId="0" applyNumberFormat="1" applyFont="1" applyFill="1" applyBorder="1" applyAlignment="1">
      <alignment vertical="center"/>
    </xf>
    <xf numFmtId="166" fontId="40" fillId="0" borderId="0" xfId="2" applyNumberFormat="1" applyFont="1" applyBorder="1" applyAlignment="1" applyProtection="1">
      <alignment vertical="center"/>
    </xf>
    <xf numFmtId="166" fontId="34" fillId="0" borderId="0" xfId="2" applyNumberFormat="1" applyFont="1" applyBorder="1" applyAlignment="1" applyProtection="1">
      <alignment vertical="center"/>
    </xf>
    <xf numFmtId="8" fontId="34" fillId="7" borderId="2" xfId="0" applyNumberFormat="1" applyFont="1" applyFill="1" applyBorder="1" applyAlignment="1">
      <alignment vertical="center"/>
    </xf>
    <xf numFmtId="8" fontId="34" fillId="7" borderId="17" xfId="0" applyNumberFormat="1" applyFont="1" applyFill="1" applyBorder="1" applyAlignment="1">
      <alignment vertical="center"/>
    </xf>
    <xf numFmtId="8" fontId="34" fillId="7" borderId="19" xfId="0" applyNumberFormat="1" applyFont="1" applyFill="1" applyBorder="1" applyAlignment="1">
      <alignment vertical="center"/>
    </xf>
    <xf numFmtId="8" fontId="34" fillId="7" borderId="60" xfId="0" applyNumberFormat="1" applyFont="1" applyFill="1" applyBorder="1" applyAlignment="1">
      <alignment vertical="center"/>
    </xf>
    <xf numFmtId="0" fontId="90" fillId="0" borderId="0" xfId="0" applyFont="1" applyAlignment="1">
      <alignment horizontal="center" vertical="center" textRotation="90"/>
    </xf>
    <xf numFmtId="0" fontId="20" fillId="2" borderId="40" xfId="0" applyFont="1" applyFill="1" applyBorder="1" applyAlignment="1" applyProtection="1">
      <alignment vertical="center"/>
      <protection locked="0"/>
    </xf>
    <xf numFmtId="165" fontId="40" fillId="2" borderId="4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/>
    </xf>
    <xf numFmtId="165" fontId="40" fillId="0" borderId="0" xfId="0" applyNumberFormat="1" applyFont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90" fillId="0" borderId="0" xfId="0" applyFont="1" applyAlignment="1">
      <alignment vertical="center" textRotation="90"/>
    </xf>
    <xf numFmtId="0" fontId="10" fillId="0" borderId="0" xfId="0" applyFont="1" applyAlignment="1">
      <alignment horizontal="center" vertical="center"/>
    </xf>
    <xf numFmtId="0" fontId="92" fillId="0" borderId="0" xfId="0" applyFont="1" applyAlignment="1">
      <alignment vertical="center"/>
    </xf>
    <xf numFmtId="14" fontId="10" fillId="0" borderId="0" xfId="0" applyNumberFormat="1" applyFont="1" applyAlignment="1">
      <alignment vertical="center" wrapText="1"/>
    </xf>
    <xf numFmtId="14" fontId="20" fillId="0" borderId="0" xfId="0" applyNumberFormat="1" applyFont="1" applyAlignment="1">
      <alignment vertical="center"/>
    </xf>
    <xf numFmtId="0" fontId="93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90" fillId="0" borderId="11" xfId="0" applyFont="1" applyBorder="1" applyAlignment="1">
      <alignment vertical="center" textRotation="90"/>
    </xf>
    <xf numFmtId="0" fontId="20" fillId="0" borderId="0" xfId="0" applyFont="1" applyAlignment="1" applyProtection="1">
      <alignment horizontal="center" vertical="center"/>
      <protection locked="0"/>
    </xf>
    <xf numFmtId="14" fontId="20" fillId="2" borderId="4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14" fontId="10" fillId="2" borderId="4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96" fillId="17" borderId="0" xfId="0" applyFont="1" applyFill="1" applyAlignment="1">
      <alignment horizontal="center" vertical="center" textRotation="90"/>
    </xf>
    <xf numFmtId="0" fontId="10" fillId="17" borderId="0" xfId="0" applyFont="1" applyFill="1" applyAlignment="1">
      <alignment horizontal="left" vertical="center"/>
    </xf>
    <xf numFmtId="0" fontId="92" fillId="18" borderId="0" xfId="0" applyFont="1" applyFill="1" applyAlignment="1">
      <alignment vertical="center"/>
    </xf>
    <xf numFmtId="14" fontId="20" fillId="2" borderId="40" xfId="0" applyNumberFormat="1" applyFont="1" applyFill="1" applyBorder="1" applyAlignment="1" applyProtection="1">
      <alignment vertical="center"/>
      <protection locked="0"/>
    </xf>
    <xf numFmtId="14" fontId="20" fillId="0" borderId="0" xfId="0" applyNumberFormat="1" applyFont="1" applyAlignment="1">
      <alignment horizontal="left" vertical="center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10" fontId="34" fillId="3" borderId="61" xfId="5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left"/>
    </xf>
    <xf numFmtId="0" fontId="90" fillId="20" borderId="0" xfId="0" applyFont="1" applyFill="1" applyAlignment="1">
      <alignment vertical="center" textRotation="90"/>
    </xf>
    <xf numFmtId="0" fontId="92" fillId="20" borderId="0" xfId="0" applyFont="1" applyFill="1" applyAlignment="1">
      <alignment vertical="center"/>
    </xf>
    <xf numFmtId="0" fontId="10" fillId="2" borderId="40" xfId="0" applyFont="1" applyFill="1" applyBorder="1" applyAlignment="1" applyProtection="1">
      <alignment vertical="center"/>
      <protection locked="0"/>
    </xf>
    <xf numFmtId="0" fontId="98" fillId="0" borderId="0" xfId="0" applyFont="1" applyAlignment="1">
      <alignment readingOrder="1"/>
    </xf>
    <xf numFmtId="0" fontId="101" fillId="0" borderId="0" xfId="0" applyFont="1" applyAlignment="1">
      <alignment horizontal="center" vertical="center" wrapText="1" readingOrder="1"/>
    </xf>
    <xf numFmtId="0" fontId="98" fillId="0" borderId="0" xfId="0" applyFont="1" applyAlignment="1">
      <alignment vertical="center" readingOrder="1"/>
    </xf>
    <xf numFmtId="0" fontId="99" fillId="0" borderId="0" xfId="0" applyFont="1" applyAlignment="1">
      <alignment vertical="center" readingOrder="1"/>
    </xf>
    <xf numFmtId="0" fontId="102" fillId="0" borderId="0" xfId="0" applyFont="1" applyAlignment="1">
      <alignment vertical="center" readingOrder="1"/>
    </xf>
    <xf numFmtId="0" fontId="103" fillId="0" borderId="0" xfId="0" applyFont="1" applyAlignment="1">
      <alignment vertical="center" readingOrder="1"/>
    </xf>
    <xf numFmtId="0" fontId="100" fillId="0" borderId="0" xfId="0" applyFont="1" applyAlignment="1">
      <alignment vertical="center" readingOrder="1"/>
    </xf>
    <xf numFmtId="0" fontId="100" fillId="21" borderId="1" xfId="0" applyFont="1" applyFill="1" applyBorder="1" applyAlignment="1">
      <alignment horizontal="center" vertical="center" wrapText="1" readingOrder="1"/>
    </xf>
    <xf numFmtId="1" fontId="98" fillId="22" borderId="63" xfId="0" applyNumberFormat="1" applyFont="1" applyFill="1" applyBorder="1" applyAlignment="1">
      <alignment vertical="center" readingOrder="1"/>
    </xf>
    <xf numFmtId="1" fontId="98" fillId="22" borderId="64" xfId="0" applyNumberFormat="1" applyFont="1" applyFill="1" applyBorder="1" applyAlignment="1">
      <alignment vertical="center" readingOrder="1"/>
    </xf>
    <xf numFmtId="1" fontId="98" fillId="3" borderId="63" xfId="0" applyNumberFormat="1" applyFont="1" applyFill="1" applyBorder="1" applyAlignment="1">
      <alignment vertical="center" readingOrder="1"/>
    </xf>
    <xf numFmtId="1" fontId="98" fillId="3" borderId="64" xfId="0" applyNumberFormat="1" applyFont="1" applyFill="1" applyBorder="1" applyAlignment="1">
      <alignment vertical="center" readingOrder="1"/>
    </xf>
    <xf numFmtId="44" fontId="0" fillId="0" borderId="0" xfId="3" applyFont="1"/>
    <xf numFmtId="169" fontId="36" fillId="6" borderId="1" xfId="3" applyNumberFormat="1" applyFont="1" applyFill="1" applyBorder="1" applyAlignment="1" applyProtection="1">
      <alignment vertical="center" wrapText="1"/>
    </xf>
    <xf numFmtId="0" fontId="18" fillId="0" borderId="0" xfId="0" applyFont="1" applyAlignment="1">
      <alignment vertical="center" wrapText="1"/>
    </xf>
    <xf numFmtId="9" fontId="36" fillId="2" borderId="1" xfId="5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wrapText="1"/>
    </xf>
    <xf numFmtId="167" fontId="104" fillId="6" borderId="1" xfId="3" applyNumberFormat="1" applyFont="1" applyFill="1" applyBorder="1" applyAlignment="1" applyProtection="1">
      <alignment vertical="center" wrapText="1"/>
    </xf>
    <xf numFmtId="169" fontId="104" fillId="6" borderId="1" xfId="3" applyNumberFormat="1" applyFont="1" applyFill="1" applyBorder="1" applyAlignment="1" applyProtection="1">
      <alignment vertical="center" wrapText="1"/>
    </xf>
    <xf numFmtId="0" fontId="74" fillId="12" borderId="24" xfId="0" applyFont="1" applyFill="1" applyBorder="1" applyAlignment="1">
      <alignment horizontal="center" vertical="center" wrapText="1"/>
    </xf>
    <xf numFmtId="0" fontId="74" fillId="12" borderId="5" xfId="0" applyFont="1" applyFill="1" applyBorder="1" applyAlignment="1">
      <alignment horizontal="center" vertical="center" wrapText="1"/>
    </xf>
    <xf numFmtId="0" fontId="74" fillId="12" borderId="8" xfId="0" applyFont="1" applyFill="1" applyBorder="1" applyAlignment="1">
      <alignment horizontal="center" vertical="center" wrapText="1"/>
    </xf>
    <xf numFmtId="0" fontId="74" fillId="12" borderId="4" xfId="0" applyFont="1" applyFill="1" applyBorder="1" applyAlignment="1">
      <alignment horizontal="center" vertical="center" wrapText="1"/>
    </xf>
    <xf numFmtId="0" fontId="74" fillId="12" borderId="22" xfId="0" applyFont="1" applyFill="1" applyBorder="1" applyAlignment="1">
      <alignment horizontal="center" vertical="center" wrapText="1"/>
    </xf>
    <xf numFmtId="0" fontId="74" fillId="12" borderId="12" xfId="0" applyFont="1" applyFill="1" applyBorder="1" applyAlignment="1">
      <alignment horizontal="center" vertical="center" wrapText="1"/>
    </xf>
    <xf numFmtId="0" fontId="65" fillId="13" borderId="24" xfId="0" applyFont="1" applyFill="1" applyBorder="1" applyAlignment="1">
      <alignment horizontal="center" vertical="center" wrapText="1"/>
    </xf>
    <xf numFmtId="0" fontId="65" fillId="13" borderId="5" xfId="0" applyFont="1" applyFill="1" applyBorder="1" applyAlignment="1">
      <alignment horizontal="center" vertical="center" wrapText="1"/>
    </xf>
    <xf numFmtId="0" fontId="65" fillId="13" borderId="8" xfId="0" applyFont="1" applyFill="1" applyBorder="1" applyAlignment="1">
      <alignment horizontal="center" vertical="center" wrapText="1"/>
    </xf>
    <xf numFmtId="0" fontId="65" fillId="13" borderId="4" xfId="0" applyFont="1" applyFill="1" applyBorder="1" applyAlignment="1">
      <alignment horizontal="center" vertical="center" wrapText="1"/>
    </xf>
    <xf numFmtId="0" fontId="65" fillId="13" borderId="22" xfId="0" applyFont="1" applyFill="1" applyBorder="1" applyAlignment="1">
      <alignment horizontal="center" vertical="center" wrapText="1"/>
    </xf>
    <xf numFmtId="0" fontId="65" fillId="13" borderId="12" xfId="0" applyFont="1" applyFill="1" applyBorder="1" applyAlignment="1">
      <alignment horizontal="center" vertical="center" wrapText="1"/>
    </xf>
    <xf numFmtId="0" fontId="74" fillId="13" borderId="24" xfId="0" applyFont="1" applyFill="1" applyBorder="1" applyAlignment="1">
      <alignment horizontal="center" vertical="center" wrapText="1"/>
    </xf>
    <xf numFmtId="0" fontId="74" fillId="13" borderId="5" xfId="0" applyFont="1" applyFill="1" applyBorder="1" applyAlignment="1">
      <alignment horizontal="center" vertical="center" wrapText="1"/>
    </xf>
    <xf numFmtId="0" fontId="74" fillId="13" borderId="8" xfId="0" applyFont="1" applyFill="1" applyBorder="1" applyAlignment="1">
      <alignment horizontal="center" vertical="center" wrapText="1"/>
    </xf>
    <xf numFmtId="0" fontId="74" fillId="13" borderId="4" xfId="0" applyFont="1" applyFill="1" applyBorder="1" applyAlignment="1">
      <alignment horizontal="center" vertical="center" wrapText="1"/>
    </xf>
    <xf numFmtId="0" fontId="74" fillId="13" borderId="22" xfId="0" applyFont="1" applyFill="1" applyBorder="1" applyAlignment="1">
      <alignment horizontal="center" vertical="center" wrapText="1"/>
    </xf>
    <xf numFmtId="0" fontId="74" fillId="13" borderId="12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/>
    </xf>
    <xf numFmtId="0" fontId="74" fillId="0" borderId="24" xfId="0" applyFont="1" applyBorder="1" applyAlignment="1">
      <alignment horizontal="left" vertical="center" wrapText="1"/>
    </xf>
    <xf numFmtId="0" fontId="74" fillId="0" borderId="7" xfId="0" applyFont="1" applyBorder="1" applyAlignment="1">
      <alignment horizontal="left" vertical="center" wrapText="1"/>
    </xf>
    <xf numFmtId="0" fontId="74" fillId="0" borderId="5" xfId="0" applyFont="1" applyBorder="1" applyAlignment="1">
      <alignment horizontal="left" vertical="center" wrapText="1"/>
    </xf>
    <xf numFmtId="0" fontId="74" fillId="0" borderId="8" xfId="0" applyFont="1" applyBorder="1" applyAlignment="1">
      <alignment horizontal="left" vertical="center" wrapText="1"/>
    </xf>
    <xf numFmtId="0" fontId="74" fillId="0" borderId="0" xfId="0" applyFont="1" applyAlignment="1">
      <alignment horizontal="left" vertical="center" wrapText="1"/>
    </xf>
    <xf numFmtId="0" fontId="74" fillId="0" borderId="4" xfId="0" applyFont="1" applyBorder="1" applyAlignment="1">
      <alignment horizontal="left" vertical="center" wrapText="1"/>
    </xf>
    <xf numFmtId="0" fontId="74" fillId="0" borderId="22" xfId="0" applyFont="1" applyBorder="1" applyAlignment="1">
      <alignment horizontal="left" vertical="center" wrapText="1"/>
    </xf>
    <xf numFmtId="0" fontId="74" fillId="0" borderId="11" xfId="0" applyFont="1" applyBorder="1" applyAlignment="1">
      <alignment horizontal="left" vertical="center" wrapText="1"/>
    </xf>
    <xf numFmtId="0" fontId="74" fillId="0" borderId="12" xfId="0" applyFont="1" applyBorder="1" applyAlignment="1">
      <alignment horizontal="left" vertical="center" wrapText="1"/>
    </xf>
    <xf numFmtId="0" fontId="76" fillId="10" borderId="24" xfId="0" applyFont="1" applyFill="1" applyBorder="1" applyAlignment="1">
      <alignment horizontal="center" vertical="center" wrapText="1"/>
    </xf>
    <xf numFmtId="0" fontId="76" fillId="10" borderId="5" xfId="0" applyFont="1" applyFill="1" applyBorder="1" applyAlignment="1">
      <alignment horizontal="center" vertical="center" wrapText="1"/>
    </xf>
    <xf numFmtId="0" fontId="76" fillId="10" borderId="8" xfId="0" applyFont="1" applyFill="1" applyBorder="1" applyAlignment="1">
      <alignment horizontal="center" vertical="center" wrapText="1"/>
    </xf>
    <xf numFmtId="0" fontId="76" fillId="10" borderId="4" xfId="0" applyFont="1" applyFill="1" applyBorder="1" applyAlignment="1">
      <alignment horizontal="center" vertical="center" wrapText="1"/>
    </xf>
    <xf numFmtId="0" fontId="76" fillId="10" borderId="22" xfId="0" applyFont="1" applyFill="1" applyBorder="1" applyAlignment="1">
      <alignment horizontal="center" vertical="center" wrapText="1"/>
    </xf>
    <xf numFmtId="0" fontId="76" fillId="10" borderId="12" xfId="0" applyFont="1" applyFill="1" applyBorder="1" applyAlignment="1">
      <alignment horizontal="center" vertical="center" wrapText="1"/>
    </xf>
    <xf numFmtId="0" fontId="76" fillId="11" borderId="24" xfId="0" applyFont="1" applyFill="1" applyBorder="1" applyAlignment="1">
      <alignment horizontal="center" vertical="center" wrapText="1"/>
    </xf>
    <xf numFmtId="0" fontId="76" fillId="11" borderId="5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4" xfId="0" applyFont="1" applyFill="1" applyBorder="1" applyAlignment="1">
      <alignment horizontal="center" vertical="center" wrapText="1"/>
    </xf>
    <xf numFmtId="0" fontId="76" fillId="11" borderId="22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77" fillId="10" borderId="24" xfId="0" applyFont="1" applyFill="1" applyBorder="1" applyAlignment="1">
      <alignment horizontal="center" vertical="center" wrapText="1"/>
    </xf>
    <xf numFmtId="0" fontId="77" fillId="10" borderId="5" xfId="0" applyFont="1" applyFill="1" applyBorder="1" applyAlignment="1">
      <alignment horizontal="center" vertical="center" wrapText="1"/>
    </xf>
    <xf numFmtId="0" fontId="77" fillId="10" borderId="8" xfId="0" applyFont="1" applyFill="1" applyBorder="1" applyAlignment="1">
      <alignment horizontal="center" vertical="center" wrapText="1"/>
    </xf>
    <xf numFmtId="0" fontId="77" fillId="10" borderId="4" xfId="0" applyFont="1" applyFill="1" applyBorder="1" applyAlignment="1">
      <alignment horizontal="center" vertical="center" wrapText="1"/>
    </xf>
    <xf numFmtId="0" fontId="77" fillId="10" borderId="22" xfId="0" applyFont="1" applyFill="1" applyBorder="1" applyAlignment="1">
      <alignment horizontal="center" vertical="center" wrapText="1"/>
    </xf>
    <xf numFmtId="0" fontId="77" fillId="10" borderId="12" xfId="0" applyFont="1" applyFill="1" applyBorder="1" applyAlignment="1">
      <alignment horizontal="center" vertical="center" wrapText="1"/>
    </xf>
    <xf numFmtId="0" fontId="77" fillId="11" borderId="24" xfId="0" applyFont="1" applyFill="1" applyBorder="1" applyAlignment="1">
      <alignment horizontal="center" vertical="center" wrapText="1"/>
    </xf>
    <xf numFmtId="0" fontId="77" fillId="11" borderId="5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77" fillId="11" borderId="4" xfId="0" applyFont="1" applyFill="1" applyBorder="1" applyAlignment="1">
      <alignment horizontal="center" vertical="center" wrapText="1"/>
    </xf>
    <xf numFmtId="0" fontId="77" fillId="11" borderId="22" xfId="0" applyFont="1" applyFill="1" applyBorder="1" applyAlignment="1">
      <alignment horizontal="center" vertical="center" wrapText="1"/>
    </xf>
    <xf numFmtId="0" fontId="77" fillId="11" borderId="12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left" vertical="center"/>
    </xf>
    <xf numFmtId="0" fontId="65" fillId="12" borderId="24" xfId="0" applyFont="1" applyFill="1" applyBorder="1" applyAlignment="1">
      <alignment horizontal="center" vertical="center" wrapText="1"/>
    </xf>
    <xf numFmtId="0" fontId="65" fillId="12" borderId="5" xfId="0" applyFont="1" applyFill="1" applyBorder="1" applyAlignment="1">
      <alignment horizontal="center" vertical="center" wrapText="1"/>
    </xf>
    <xf numFmtId="0" fontId="65" fillId="12" borderId="8" xfId="0" applyFont="1" applyFill="1" applyBorder="1" applyAlignment="1">
      <alignment horizontal="center" vertical="center" wrapText="1"/>
    </xf>
    <xf numFmtId="0" fontId="65" fillId="12" borderId="4" xfId="0" applyFont="1" applyFill="1" applyBorder="1" applyAlignment="1">
      <alignment horizontal="center" vertical="center" wrapText="1"/>
    </xf>
    <xf numFmtId="0" fontId="65" fillId="12" borderId="22" xfId="0" applyFont="1" applyFill="1" applyBorder="1" applyAlignment="1">
      <alignment horizontal="center" vertical="center" wrapText="1"/>
    </xf>
    <xf numFmtId="0" fontId="65" fillId="12" borderId="12" xfId="0" applyFont="1" applyFill="1" applyBorder="1" applyAlignment="1">
      <alignment horizontal="center" vertical="center" wrapText="1"/>
    </xf>
    <xf numFmtId="0" fontId="74" fillId="0" borderId="24" xfId="0" applyFont="1" applyBorder="1" applyAlignment="1">
      <alignment horizontal="left" vertical="center"/>
    </xf>
    <xf numFmtId="0" fontId="74" fillId="0" borderId="7" xfId="0" applyFont="1" applyBorder="1" applyAlignment="1">
      <alignment horizontal="left" vertical="center"/>
    </xf>
    <xf numFmtId="0" fontId="74" fillId="0" borderId="5" xfId="0" applyFont="1" applyBorder="1" applyAlignment="1">
      <alignment horizontal="left" vertical="center"/>
    </xf>
    <xf numFmtId="0" fontId="74" fillId="0" borderId="8" xfId="0" applyFont="1" applyBorder="1" applyAlignment="1">
      <alignment horizontal="left" vertical="center"/>
    </xf>
    <xf numFmtId="0" fontId="74" fillId="0" borderId="4" xfId="0" applyFont="1" applyBorder="1" applyAlignment="1">
      <alignment horizontal="left" vertical="center"/>
    </xf>
    <xf numFmtId="0" fontId="74" fillId="0" borderId="22" xfId="0" applyFont="1" applyBorder="1" applyAlignment="1">
      <alignment horizontal="left" vertical="center"/>
    </xf>
    <xf numFmtId="0" fontId="74" fillId="0" borderId="11" xfId="0" applyFont="1" applyBorder="1" applyAlignment="1">
      <alignment horizontal="left" vertical="center"/>
    </xf>
    <xf numFmtId="0" fontId="74" fillId="0" borderId="12" xfId="0" applyFont="1" applyBorder="1" applyAlignment="1">
      <alignment horizontal="left" vertical="center"/>
    </xf>
    <xf numFmtId="0" fontId="65" fillId="14" borderId="24" xfId="0" applyFont="1" applyFill="1" applyBorder="1" applyAlignment="1">
      <alignment horizontal="center" vertical="center" wrapText="1"/>
    </xf>
    <xf numFmtId="0" fontId="65" fillId="14" borderId="5" xfId="0" applyFont="1" applyFill="1" applyBorder="1" applyAlignment="1">
      <alignment horizontal="center" vertical="center" wrapText="1"/>
    </xf>
    <xf numFmtId="0" fontId="65" fillId="14" borderId="8" xfId="0" applyFont="1" applyFill="1" applyBorder="1" applyAlignment="1">
      <alignment horizontal="center" vertical="center" wrapText="1"/>
    </xf>
    <xf numFmtId="0" fontId="65" fillId="14" borderId="4" xfId="0" applyFont="1" applyFill="1" applyBorder="1" applyAlignment="1">
      <alignment horizontal="center" vertical="center" wrapText="1"/>
    </xf>
    <xf numFmtId="0" fontId="65" fillId="14" borderId="22" xfId="0" applyFont="1" applyFill="1" applyBorder="1" applyAlignment="1">
      <alignment horizontal="center" vertical="center" wrapText="1"/>
    </xf>
    <xf numFmtId="0" fontId="65" fillId="14" borderId="12" xfId="0" applyFont="1" applyFill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5" fillId="15" borderId="24" xfId="0" applyFont="1" applyFill="1" applyBorder="1" applyAlignment="1">
      <alignment horizontal="center" vertical="center" wrapText="1"/>
    </xf>
    <xf numFmtId="0" fontId="65" fillId="15" borderId="5" xfId="0" applyFont="1" applyFill="1" applyBorder="1" applyAlignment="1">
      <alignment horizontal="center" vertical="center" wrapText="1"/>
    </xf>
    <xf numFmtId="0" fontId="65" fillId="15" borderId="8" xfId="0" applyFont="1" applyFill="1" applyBorder="1" applyAlignment="1">
      <alignment horizontal="center" vertical="center" wrapText="1"/>
    </xf>
    <xf numFmtId="0" fontId="65" fillId="15" borderId="4" xfId="0" applyFont="1" applyFill="1" applyBorder="1" applyAlignment="1">
      <alignment horizontal="center" vertical="center" wrapText="1"/>
    </xf>
    <xf numFmtId="0" fontId="65" fillId="15" borderId="22" xfId="0" applyFont="1" applyFill="1" applyBorder="1" applyAlignment="1">
      <alignment horizontal="center" vertical="center" wrapText="1"/>
    </xf>
    <xf numFmtId="0" fontId="65" fillId="15" borderId="1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6" fillId="16" borderId="24" xfId="0" applyFont="1" applyFill="1" applyBorder="1" applyAlignment="1">
      <alignment horizontal="center" vertical="center" wrapText="1"/>
    </xf>
    <xf numFmtId="0" fontId="76" fillId="16" borderId="5" xfId="0" applyFont="1" applyFill="1" applyBorder="1" applyAlignment="1">
      <alignment horizontal="center" vertical="center" wrapText="1"/>
    </xf>
    <xf numFmtId="0" fontId="76" fillId="16" borderId="8" xfId="0" applyFont="1" applyFill="1" applyBorder="1" applyAlignment="1">
      <alignment horizontal="center" vertical="center" wrapText="1"/>
    </xf>
    <xf numFmtId="0" fontId="76" fillId="16" borderId="4" xfId="0" applyFont="1" applyFill="1" applyBorder="1" applyAlignment="1">
      <alignment horizontal="center" vertical="center" wrapText="1"/>
    </xf>
    <xf numFmtId="0" fontId="76" fillId="16" borderId="22" xfId="0" applyFont="1" applyFill="1" applyBorder="1" applyAlignment="1">
      <alignment horizontal="center" vertical="center" wrapText="1"/>
    </xf>
    <xf numFmtId="0" fontId="76" fillId="16" borderId="12" xfId="0" applyFont="1" applyFill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90" fillId="0" borderId="0" xfId="0" applyFont="1" applyAlignment="1">
      <alignment horizontal="center" vertical="center" textRotation="90"/>
    </xf>
    <xf numFmtId="0" fontId="32" fillId="2" borderId="40" xfId="0" applyFont="1" applyFill="1" applyBorder="1" applyAlignment="1" applyProtection="1">
      <alignment horizontal="left" vertical="center"/>
      <protection locked="0"/>
    </xf>
    <xf numFmtId="3" fontId="10" fillId="2" borderId="40" xfId="0" applyNumberFormat="1" applyFont="1" applyFill="1" applyBorder="1" applyAlignment="1" applyProtection="1">
      <alignment horizontal="center" vertical="center"/>
      <protection locked="0"/>
    </xf>
    <xf numFmtId="14" fontId="37" fillId="8" borderId="0" xfId="0" applyNumberFormat="1" applyFont="1" applyFill="1" applyAlignment="1" applyProtection="1">
      <alignment horizontal="center" vertical="center"/>
      <protection locked="0"/>
    </xf>
    <xf numFmtId="0" fontId="37" fillId="8" borderId="0" xfId="0" applyFont="1" applyFill="1" applyAlignment="1" applyProtection="1">
      <alignment horizontal="center" vertical="center"/>
      <protection locked="0"/>
    </xf>
    <xf numFmtId="0" fontId="54" fillId="8" borderId="0" xfId="0" applyFont="1" applyFill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7" fillId="8" borderId="0" xfId="0" applyFont="1" applyFill="1" applyAlignment="1">
      <alignment horizontal="right" vertical="center"/>
    </xf>
    <xf numFmtId="0" fontId="34" fillId="6" borderId="6" xfId="0" applyFont="1" applyFill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 wrapText="1"/>
    </xf>
    <xf numFmtId="0" fontId="97" fillId="0" borderId="0" xfId="1" applyFont="1" applyAlignment="1" applyProtection="1">
      <alignment horizontal="right" vertical="center"/>
    </xf>
    <xf numFmtId="0" fontId="97" fillId="0" borderId="62" xfId="1" applyFont="1" applyBorder="1" applyAlignment="1" applyProtection="1">
      <alignment horizontal="right" vertical="center"/>
    </xf>
    <xf numFmtId="14" fontId="10" fillId="0" borderId="0" xfId="0" applyNumberFormat="1" applyFont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0" fontId="32" fillId="2" borderId="40" xfId="0" applyFont="1" applyFill="1" applyBorder="1" applyAlignment="1" applyProtection="1">
      <alignment horizontal="center" vertical="center"/>
      <protection locked="0"/>
    </xf>
    <xf numFmtId="0" fontId="34" fillId="0" borderId="26" xfId="0" applyFont="1" applyBorder="1" applyAlignment="1">
      <alignment horizontal="left" vertical="center"/>
    </xf>
    <xf numFmtId="49" fontId="10" fillId="2" borderId="4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90" fillId="0" borderId="7" xfId="0" applyFont="1" applyBorder="1" applyAlignment="1">
      <alignment horizontal="center" vertical="center" textRotation="90"/>
    </xf>
    <xf numFmtId="0" fontId="90" fillId="0" borderId="11" xfId="0" applyFont="1" applyBorder="1" applyAlignment="1">
      <alignment horizontal="center" vertical="center" textRotation="90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165" fontId="10" fillId="2" borderId="40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center"/>
    </xf>
    <xf numFmtId="0" fontId="91" fillId="2" borderId="40" xfId="1" applyFont="1" applyFill="1" applyBorder="1" applyAlignment="1" applyProtection="1">
      <alignment horizontal="center" vertical="center"/>
      <protection locked="0"/>
    </xf>
    <xf numFmtId="165" fontId="95" fillId="17" borderId="0" xfId="0" applyNumberFormat="1" applyFont="1" applyFill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0" fontId="20" fillId="2" borderId="40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68" fillId="9" borderId="24" xfId="0" applyFont="1" applyFill="1" applyBorder="1" applyAlignment="1">
      <alignment vertical="center" wrapText="1"/>
    </xf>
    <xf numFmtId="0" fontId="68" fillId="9" borderId="7" xfId="0" applyFont="1" applyFill="1" applyBorder="1" applyAlignment="1">
      <alignment vertical="center" wrapText="1"/>
    </xf>
    <xf numFmtId="0" fontId="68" fillId="9" borderId="5" xfId="0" applyFont="1" applyFill="1" applyBorder="1" applyAlignment="1">
      <alignment vertical="center" wrapText="1"/>
    </xf>
    <xf numFmtId="0" fontId="68" fillId="9" borderId="22" xfId="0" applyFont="1" applyFill="1" applyBorder="1" applyAlignment="1">
      <alignment vertical="center" wrapText="1"/>
    </xf>
    <xf numFmtId="0" fontId="68" fillId="9" borderId="11" xfId="0" applyFont="1" applyFill="1" applyBorder="1" applyAlignment="1">
      <alignment vertical="center" wrapText="1"/>
    </xf>
    <xf numFmtId="0" fontId="68" fillId="9" borderId="12" xfId="0" applyFont="1" applyFill="1" applyBorder="1" applyAlignment="1">
      <alignment vertical="center" wrapText="1"/>
    </xf>
    <xf numFmtId="0" fontId="53" fillId="2" borderId="40" xfId="0" applyFont="1" applyFill="1" applyBorder="1" applyAlignment="1">
      <alignment horizontal="center"/>
    </xf>
    <xf numFmtId="0" fontId="19" fillId="0" borderId="0" xfId="0" applyFont="1" applyAlignment="1">
      <alignment horizontal="righ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15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2" fontId="53" fillId="2" borderId="40" xfId="0" applyNumberFormat="1" applyFont="1" applyFill="1" applyBorder="1" applyAlignment="1">
      <alignment horizontal="center"/>
    </xf>
    <xf numFmtId="14" fontId="53" fillId="2" borderId="40" xfId="0" applyNumberFormat="1" applyFont="1" applyFill="1" applyBorder="1" applyAlignment="1">
      <alignment horizontal="center"/>
    </xf>
    <xf numFmtId="168" fontId="63" fillId="7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left" wrapText="1"/>
    </xf>
    <xf numFmtId="168" fontId="63" fillId="7" borderId="40" xfId="0" applyNumberFormat="1" applyFont="1" applyFill="1" applyBorder="1" applyAlignment="1">
      <alignment horizontal="center" vertical="center"/>
    </xf>
    <xf numFmtId="0" fontId="55" fillId="0" borderId="33" xfId="0" applyFont="1" applyBorder="1" applyAlignment="1">
      <alignment horizontal="center" vertical="center" textRotation="90" wrapText="1"/>
    </xf>
    <xf numFmtId="0" fontId="55" fillId="0" borderId="9" xfId="0" applyFont="1" applyBorder="1" applyAlignment="1">
      <alignment horizontal="center" vertical="center" textRotation="90" wrapText="1"/>
    </xf>
    <xf numFmtId="0" fontId="68" fillId="9" borderId="24" xfId="0" applyFont="1" applyFill="1" applyBorder="1" applyAlignment="1">
      <alignment horizontal="left" vertical="center" wrapText="1"/>
    </xf>
    <xf numFmtId="0" fontId="68" fillId="9" borderId="7" xfId="0" applyFont="1" applyFill="1" applyBorder="1" applyAlignment="1">
      <alignment horizontal="left" vertical="center" wrapText="1"/>
    </xf>
    <xf numFmtId="0" fontId="68" fillId="9" borderId="5" xfId="0" applyFont="1" applyFill="1" applyBorder="1" applyAlignment="1">
      <alignment horizontal="left" vertical="center" wrapText="1"/>
    </xf>
    <xf numFmtId="0" fontId="68" fillId="9" borderId="22" xfId="0" applyFont="1" applyFill="1" applyBorder="1" applyAlignment="1">
      <alignment horizontal="left" vertical="center" wrapText="1"/>
    </xf>
    <xf numFmtId="0" fontId="68" fillId="9" borderId="11" xfId="0" applyFont="1" applyFill="1" applyBorder="1" applyAlignment="1">
      <alignment horizontal="left" vertical="center" wrapText="1"/>
    </xf>
    <xf numFmtId="0" fontId="68" fillId="9" borderId="12" xfId="0" applyFont="1" applyFill="1" applyBorder="1" applyAlignment="1">
      <alignment horizontal="left" vertical="center" wrapText="1"/>
    </xf>
    <xf numFmtId="2" fontId="45" fillId="4" borderId="14" xfId="0" applyNumberFormat="1" applyFont="1" applyFill="1" applyBorder="1" applyAlignment="1">
      <alignment horizontal="center" vertical="center" wrapText="1"/>
    </xf>
    <xf numFmtId="2" fontId="45" fillId="4" borderId="15" xfId="0" applyNumberFormat="1" applyFont="1" applyFill="1" applyBorder="1" applyAlignment="1">
      <alignment horizontal="center" vertical="center" wrapText="1"/>
    </xf>
    <xf numFmtId="2" fontId="45" fillId="4" borderId="16" xfId="0" applyNumberFormat="1" applyFont="1" applyFill="1" applyBorder="1" applyAlignment="1">
      <alignment horizontal="center" vertical="center" wrapText="1"/>
    </xf>
    <xf numFmtId="0" fontId="67" fillId="9" borderId="24" xfId="0" applyFont="1" applyFill="1" applyBorder="1" applyAlignment="1">
      <alignment horizontal="left" vertical="center" wrapText="1"/>
    </xf>
    <xf numFmtId="0" fontId="67" fillId="9" borderId="7" xfId="0" applyFont="1" applyFill="1" applyBorder="1" applyAlignment="1">
      <alignment horizontal="left" vertical="center" wrapText="1"/>
    </xf>
    <xf numFmtId="0" fontId="67" fillId="9" borderId="5" xfId="0" applyFont="1" applyFill="1" applyBorder="1" applyAlignment="1">
      <alignment horizontal="left" vertical="center" wrapText="1"/>
    </xf>
    <xf numFmtId="0" fontId="67" fillId="9" borderId="34" xfId="0" applyFont="1" applyFill="1" applyBorder="1" applyAlignment="1">
      <alignment horizontal="left" vertical="center" wrapText="1"/>
    </xf>
    <xf numFmtId="0" fontId="67" fillId="9" borderId="31" xfId="0" applyFont="1" applyFill="1" applyBorder="1" applyAlignment="1">
      <alignment horizontal="left" vertical="center" wrapText="1"/>
    </xf>
    <xf numFmtId="0" fontId="67" fillId="9" borderId="35" xfId="0" applyFont="1" applyFill="1" applyBorder="1" applyAlignment="1">
      <alignment horizontal="left" vertical="center" wrapText="1"/>
    </xf>
    <xf numFmtId="0" fontId="56" fillId="6" borderId="23" xfId="0" applyFont="1" applyFill="1" applyBorder="1" applyAlignment="1">
      <alignment horizontal="center" vertical="center" wrapText="1"/>
    </xf>
    <xf numFmtId="0" fontId="56" fillId="6" borderId="36" xfId="0" applyFont="1" applyFill="1" applyBorder="1" applyAlignment="1">
      <alignment horizontal="center" vertical="center" wrapText="1"/>
    </xf>
    <xf numFmtId="0" fontId="56" fillId="6" borderId="37" xfId="0" applyFont="1" applyFill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2" fontId="32" fillId="3" borderId="24" xfId="0" applyNumberFormat="1" applyFont="1" applyFill="1" applyBorder="1" applyAlignment="1">
      <alignment horizontal="center" vertical="center"/>
    </xf>
    <xf numFmtId="2" fontId="32" fillId="3" borderId="5" xfId="0" applyNumberFormat="1" applyFont="1" applyFill="1" applyBorder="1" applyAlignment="1">
      <alignment horizontal="center" vertical="center"/>
    </xf>
    <xf numFmtId="2" fontId="32" fillId="3" borderId="22" xfId="0" applyNumberFormat="1" applyFont="1" applyFill="1" applyBorder="1" applyAlignment="1">
      <alignment horizontal="center" vertical="center"/>
    </xf>
    <xf numFmtId="2" fontId="32" fillId="3" borderId="12" xfId="0" applyNumberFormat="1" applyFont="1" applyFill="1" applyBorder="1" applyAlignment="1">
      <alignment horizontal="center" vertical="center"/>
    </xf>
    <xf numFmtId="44" fontId="32" fillId="3" borderId="38" xfId="3" applyFont="1" applyFill="1" applyBorder="1" applyAlignment="1" applyProtection="1">
      <alignment horizontal="center" vertical="center"/>
    </xf>
    <xf numFmtId="44" fontId="32" fillId="3" borderId="39" xfId="3" applyFont="1" applyFill="1" applyBorder="1" applyAlignment="1" applyProtection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/>
    </xf>
    <xf numFmtId="14" fontId="56" fillId="0" borderId="13" xfId="0" applyNumberFormat="1" applyFont="1" applyBorder="1" applyAlignment="1">
      <alignment horizontal="center" vertical="center"/>
    </xf>
    <xf numFmtId="14" fontId="56" fillId="0" borderId="17" xfId="0" applyNumberFormat="1" applyFont="1" applyBorder="1" applyAlignment="1">
      <alignment horizontal="center" vertical="center"/>
    </xf>
    <xf numFmtId="14" fontId="56" fillId="0" borderId="2" xfId="0" applyNumberFormat="1" applyFont="1" applyBorder="1" applyAlignment="1">
      <alignment horizontal="center" vertical="center"/>
    </xf>
    <xf numFmtId="14" fontId="56" fillId="0" borderId="19" xfId="0" applyNumberFormat="1" applyFont="1" applyBorder="1" applyAlignment="1">
      <alignment horizontal="center" vertical="center"/>
    </xf>
    <xf numFmtId="1" fontId="56" fillId="0" borderId="2" xfId="0" applyNumberFormat="1" applyFont="1" applyBorder="1" applyAlignment="1">
      <alignment horizontal="center" vertical="center"/>
    </xf>
    <xf numFmtId="1" fontId="56" fillId="0" borderId="19" xfId="0" applyNumberFormat="1" applyFont="1" applyBorder="1" applyAlignment="1">
      <alignment horizontal="center" vertical="center"/>
    </xf>
    <xf numFmtId="4" fontId="7" fillId="6" borderId="46" xfId="0" applyNumberFormat="1" applyFont="1" applyFill="1" applyBorder="1" applyAlignment="1">
      <alignment horizontal="center" vertical="center" wrapText="1"/>
    </xf>
    <xf numFmtId="4" fontId="7" fillId="6" borderId="47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8" fillId="17" borderId="49" xfId="0" applyNumberFormat="1" applyFont="1" applyFill="1" applyBorder="1" applyAlignment="1">
      <alignment horizontal="center" vertical="top" wrapText="1"/>
    </xf>
    <xf numFmtId="4" fontId="8" fillId="17" borderId="50" xfId="0" applyNumberFormat="1" applyFont="1" applyFill="1" applyBorder="1" applyAlignment="1">
      <alignment horizontal="center" vertical="top" wrapText="1"/>
    </xf>
    <xf numFmtId="4" fontId="8" fillId="0" borderId="56" xfId="0" applyNumberFormat="1" applyFont="1" applyBorder="1" applyAlignment="1" applyProtection="1">
      <alignment horizontal="left" vertical="center"/>
      <protection locked="0"/>
    </xf>
    <xf numFmtId="4" fontId="8" fillId="0" borderId="0" xfId="0" applyNumberFormat="1" applyFont="1" applyAlignment="1" applyProtection="1">
      <alignment horizontal="left" vertical="center"/>
      <protection locked="0"/>
    </xf>
    <xf numFmtId="4" fontId="8" fillId="0" borderId="57" xfId="0" applyNumberFormat="1" applyFont="1" applyBorder="1" applyAlignment="1" applyProtection="1">
      <alignment horizontal="left" vertical="center"/>
      <protection locked="0"/>
    </xf>
    <xf numFmtId="4" fontId="8" fillId="0" borderId="10" xfId="0" applyNumberFormat="1" applyFont="1" applyBorder="1" applyAlignment="1" applyProtection="1">
      <alignment horizontal="left" vertical="center"/>
      <protection locked="0"/>
    </xf>
    <xf numFmtId="4" fontId="8" fillId="0" borderId="26" xfId="0" applyNumberFormat="1" applyFont="1" applyBorder="1" applyAlignment="1" applyProtection="1">
      <alignment horizontal="left" vertical="center"/>
      <protection locked="0"/>
    </xf>
    <xf numFmtId="4" fontId="8" fillId="0" borderId="58" xfId="0" applyNumberFormat="1" applyFont="1" applyBorder="1" applyAlignment="1" applyProtection="1">
      <alignment horizontal="left" vertical="center"/>
      <protection locked="0"/>
    </xf>
    <xf numFmtId="0" fontId="55" fillId="6" borderId="38" xfId="0" applyFont="1" applyFill="1" applyBorder="1" applyAlignment="1">
      <alignment horizontal="center" vertical="center" textRotation="90"/>
    </xf>
    <xf numFmtId="0" fontId="55" fillId="6" borderId="39" xfId="0" applyFont="1" applyFill="1" applyBorder="1" applyAlignment="1">
      <alignment horizontal="center" vertical="center" textRotation="90"/>
    </xf>
    <xf numFmtId="4" fontId="8" fillId="0" borderId="1" xfId="0" applyNumberFormat="1" applyFont="1" applyBorder="1" applyAlignment="1">
      <alignment horizontal="left"/>
    </xf>
    <xf numFmtId="0" fontId="83" fillId="0" borderId="24" xfId="0" applyFont="1" applyBorder="1" applyAlignment="1">
      <alignment horizontal="center" wrapText="1"/>
    </xf>
    <xf numFmtId="0" fontId="83" fillId="0" borderId="7" xfId="0" applyFont="1" applyBorder="1" applyAlignment="1">
      <alignment horizontal="center" wrapText="1"/>
    </xf>
    <xf numFmtId="0" fontId="83" fillId="0" borderId="5" xfId="0" applyFont="1" applyBorder="1" applyAlignment="1">
      <alignment horizontal="center" wrapText="1"/>
    </xf>
    <xf numFmtId="0" fontId="83" fillId="0" borderId="22" xfId="0" applyFont="1" applyBorder="1" applyAlignment="1">
      <alignment horizontal="center" wrapText="1"/>
    </xf>
    <xf numFmtId="0" fontId="83" fillId="0" borderId="11" xfId="0" applyFont="1" applyBorder="1" applyAlignment="1">
      <alignment horizontal="center" wrapText="1"/>
    </xf>
    <xf numFmtId="0" fontId="83" fillId="0" borderId="12" xfId="0" applyFont="1" applyBorder="1" applyAlignment="1">
      <alignment horizontal="center" wrapText="1"/>
    </xf>
    <xf numFmtId="0" fontId="57" fillId="6" borderId="1" xfId="0" applyFont="1" applyFill="1" applyBorder="1" applyAlignment="1">
      <alignment horizontal="center" vertical="center" wrapText="1"/>
    </xf>
    <xf numFmtId="0" fontId="58" fillId="9" borderId="27" xfId="0" applyFont="1" applyFill="1" applyBorder="1" applyAlignment="1">
      <alignment horizontal="left" vertical="center" wrapText="1" indent="6"/>
    </xf>
    <xf numFmtId="0" fontId="58" fillId="9" borderId="28" xfId="0" applyFont="1" applyFill="1" applyBorder="1" applyAlignment="1">
      <alignment horizontal="left" vertical="center" wrapText="1" indent="6"/>
    </xf>
    <xf numFmtId="0" fontId="58" fillId="9" borderId="29" xfId="0" applyFont="1" applyFill="1" applyBorder="1" applyAlignment="1">
      <alignment horizontal="left" vertical="center" wrapText="1" indent="6"/>
    </xf>
    <xf numFmtId="0" fontId="58" fillId="9" borderId="30" xfId="0" applyFont="1" applyFill="1" applyBorder="1" applyAlignment="1">
      <alignment horizontal="left" vertical="center" wrapText="1" indent="6"/>
    </xf>
    <xf numFmtId="0" fontId="58" fillId="9" borderId="31" xfId="0" applyFont="1" applyFill="1" applyBorder="1" applyAlignment="1">
      <alignment horizontal="left" vertical="center" wrapText="1" indent="6"/>
    </xf>
    <xf numFmtId="0" fontId="58" fillId="9" borderId="32" xfId="0" applyFont="1" applyFill="1" applyBorder="1" applyAlignment="1">
      <alignment horizontal="left" vertical="center" wrapText="1" indent="6"/>
    </xf>
    <xf numFmtId="0" fontId="50" fillId="6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4" fillId="0" borderId="24" xfId="0" applyFont="1" applyBorder="1" applyAlignment="1">
      <alignment horizontal="center" wrapText="1"/>
    </xf>
    <xf numFmtId="0" fontId="84" fillId="0" borderId="7" xfId="0" applyFont="1" applyBorder="1" applyAlignment="1">
      <alignment horizontal="center" wrapText="1"/>
    </xf>
    <xf numFmtId="0" fontId="84" fillId="0" borderId="5" xfId="0" applyFont="1" applyBorder="1" applyAlignment="1">
      <alignment horizontal="center" wrapText="1"/>
    </xf>
    <xf numFmtId="0" fontId="84" fillId="0" borderId="22" xfId="0" applyFont="1" applyBorder="1" applyAlignment="1">
      <alignment horizontal="center" wrapText="1"/>
    </xf>
    <xf numFmtId="0" fontId="84" fillId="0" borderId="11" xfId="0" applyFont="1" applyBorder="1" applyAlignment="1">
      <alignment horizontal="center" wrapText="1"/>
    </xf>
    <xf numFmtId="0" fontId="84" fillId="0" borderId="12" xfId="0" applyFont="1" applyBorder="1" applyAlignment="1">
      <alignment horizontal="center" wrapText="1"/>
    </xf>
    <xf numFmtId="0" fontId="57" fillId="6" borderId="6" xfId="0" applyFont="1" applyFill="1" applyBorder="1" applyAlignment="1">
      <alignment horizontal="center" vertical="center" wrapText="1"/>
    </xf>
    <xf numFmtId="0" fontId="57" fillId="6" borderId="9" xfId="0" applyFont="1" applyFill="1" applyBorder="1" applyAlignment="1">
      <alignment horizontal="center" vertical="center" wrapText="1"/>
    </xf>
    <xf numFmtId="0" fontId="100" fillId="21" borderId="2" xfId="0" applyFont="1" applyFill="1" applyBorder="1" applyAlignment="1">
      <alignment horizontal="center" vertical="center" wrapText="1" readingOrder="1"/>
    </xf>
    <xf numFmtId="0" fontId="100" fillId="21" borderId="17" xfId="0" applyFont="1" applyFill="1" applyBorder="1" applyAlignment="1">
      <alignment horizontal="center" vertical="center" wrapText="1" readingOrder="1"/>
    </xf>
    <xf numFmtId="0" fontId="100" fillId="21" borderId="19" xfId="0" applyFont="1" applyFill="1" applyBorder="1" applyAlignment="1">
      <alignment horizontal="center" vertical="center" wrapText="1" readingOrder="1"/>
    </xf>
    <xf numFmtId="1" fontId="102" fillId="22" borderId="64" xfId="0" applyNumberFormat="1" applyFont="1" applyFill="1" applyBorder="1" applyAlignment="1">
      <alignment horizontal="center" vertical="center" readingOrder="1"/>
    </xf>
    <xf numFmtId="1" fontId="102" fillId="22" borderId="67" xfId="0" applyNumberFormat="1" applyFont="1" applyFill="1" applyBorder="1" applyAlignment="1">
      <alignment horizontal="center" vertical="center" readingOrder="1"/>
    </xf>
    <xf numFmtId="1" fontId="102" fillId="22" borderId="65" xfId="0" applyNumberFormat="1" applyFont="1" applyFill="1" applyBorder="1" applyAlignment="1">
      <alignment horizontal="center" vertical="center" readingOrder="1"/>
    </xf>
    <xf numFmtId="1" fontId="102" fillId="22" borderId="66" xfId="0" applyNumberFormat="1" applyFont="1" applyFill="1" applyBorder="1" applyAlignment="1">
      <alignment horizontal="center" vertical="center" readingOrder="1"/>
    </xf>
    <xf numFmtId="1" fontId="102" fillId="3" borderId="64" xfId="0" applyNumberFormat="1" applyFont="1" applyFill="1" applyBorder="1" applyAlignment="1">
      <alignment horizontal="center" vertical="center" readingOrder="1"/>
    </xf>
    <xf numFmtId="1" fontId="102" fillId="3" borderId="67" xfId="0" applyNumberFormat="1" applyFont="1" applyFill="1" applyBorder="1" applyAlignment="1">
      <alignment horizontal="center" vertical="center" readingOrder="1"/>
    </xf>
    <xf numFmtId="0" fontId="10" fillId="2" borderId="40" xfId="0" applyNumberFormat="1" applyFont="1" applyFill="1" applyBorder="1" applyAlignment="1" applyProtection="1">
      <alignment vertical="center"/>
      <protection locked="0"/>
    </xf>
  </cellXfs>
  <cellStyles count="6">
    <cellStyle name="Lien hypertexte" xfId="1" builtinId="8"/>
    <cellStyle name="Milliers" xfId="2" builtinId="3"/>
    <cellStyle name="Monétaire" xfId="3" builtinId="4"/>
    <cellStyle name="Normal" xfId="0" builtinId="0"/>
    <cellStyle name="Normal 2" xfId="4" xr:uid="{00000000-0005-0000-0000-000004000000}"/>
    <cellStyle name="Pourcentage" xfId="5" builtinId="5"/>
  </cellStyles>
  <dxfs count="15"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</font>
      <alignment horizontal="general" vertical="bottom" textRotation="0" wrapText="0" indent="0" justifyLastLine="0" shrinkToFit="0" readingOrder="1"/>
      <protection locked="1" hidden="0"/>
    </dxf>
    <dxf>
      <alignment horizontal="general" vertical="bottom" textRotation="0" wrapText="0" indent="0" justifyLastLine="0" shrinkToFit="0" readingOrder="1"/>
      <protection locked="1" hidden="0"/>
    </dxf>
    <dxf>
      <numFmt numFmtId="1" formatCode="0"/>
      <alignment horizontal="general" vertical="bottom" textRotation="0" wrapText="0" indent="0" justifyLastLine="0" shrinkToFit="0" readingOrder="1"/>
      <protection locked="1" hidden="0"/>
    </dxf>
    <dxf>
      <alignment horizontal="general" vertical="bottom" textRotation="0" wrapText="0" indent="0" justifyLastLine="0" shrinkToFit="0" readingOrder="1"/>
      <protection locked="1" hidden="0"/>
    </dxf>
    <dxf>
      <alignment horizontal="general" vertical="bottom" textRotation="0" wrapText="0" indent="0" justifyLastLine="0" shrinkToFit="0" readingOrder="1"/>
      <protection locked="1" hidden="0"/>
    </dxf>
    <dxf>
      <alignment horizontal="general" vertical="bottom" textRotation="0" wrapText="0" indent="0" justifyLastLine="0" shrinkToFit="0" readingOrder="1"/>
      <protection locked="1" hidden="0"/>
    </dxf>
    <dxf>
      <alignment horizontal="general" vertical="bottom" textRotation="0" wrapText="0" indent="0" justifyLastLine="0" shrinkToFit="0" readingOrder="1"/>
      <protection locked="1" hidden="0"/>
    </dxf>
    <dxf>
      <font>
        <b/>
      </font>
      <alignment horizontal="center" vertical="center" textRotation="0" wrapText="1" indent="0" justifyLastLine="0" shrinkToFit="0" readingOrder="1"/>
      <protection locked="1" hidden="0"/>
    </dxf>
    <dxf>
      <numFmt numFmtId="168" formatCode="_-* #,##0.00\ [$€-40C]_-;\-* #,##0.00\ [$€-40C]_-;_-* &quot;-&quot;??\ [$€-40C]_-;_-@_-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EE7051"/>
      <color rgb="FF1CAD84"/>
      <color rgb="FF183264"/>
      <color rgb="FF8A3E98"/>
      <color rgb="FF00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15974C0-1AD6-442A-B89F-A3BA3F3207A3}" type="doc">
      <dgm:prSet loTypeId="urn:microsoft.com/office/officeart/2005/8/layout/chevron2" loCatId="process" qsTypeId="urn:microsoft.com/office/officeart/2005/8/quickstyle/simple4" qsCatId="simple" csTypeId="urn:microsoft.com/office/officeart/2005/8/colors/colorful3" csCatId="colorful" phldr="1"/>
      <dgm:spPr/>
      <dgm:t>
        <a:bodyPr/>
        <a:lstStyle/>
        <a:p>
          <a:endParaRPr lang="fr-FR"/>
        </a:p>
      </dgm:t>
    </dgm:pt>
    <dgm:pt modelId="{1ED577AD-8111-41FD-8865-68838F17F98D}">
      <dgm:prSet phldrT="[Texte]" custT="1"/>
      <dgm:spPr/>
      <dgm:t>
        <a:bodyPr/>
        <a:lstStyle/>
        <a:p>
          <a:r>
            <a:rPr lang="fr-FR" sz="1200" b="1"/>
            <a:t> Calcul automatique des salaires </a:t>
          </a:r>
          <a:endParaRPr lang="fr-FR" sz="1200"/>
        </a:p>
      </dgm:t>
    </dgm:pt>
    <dgm:pt modelId="{72CEBD83-C067-49AA-88FB-6FD0732E432C}" type="parTrans" cxnId="{3E7B24DF-83A7-4D76-8CE8-CE11F2703818}">
      <dgm:prSet/>
      <dgm:spPr/>
      <dgm:t>
        <a:bodyPr/>
        <a:lstStyle/>
        <a:p>
          <a:endParaRPr lang="fr-FR" sz="2400"/>
        </a:p>
      </dgm:t>
    </dgm:pt>
    <dgm:pt modelId="{02E23AAB-308C-4E54-BE3C-509B1DB62726}" type="sibTrans" cxnId="{3E7B24DF-83A7-4D76-8CE8-CE11F2703818}">
      <dgm:prSet/>
      <dgm:spPr/>
      <dgm:t>
        <a:bodyPr/>
        <a:lstStyle/>
        <a:p>
          <a:endParaRPr lang="fr-FR" sz="2400"/>
        </a:p>
      </dgm:t>
    </dgm:pt>
    <dgm:pt modelId="{805B6760-4789-46C9-B3CE-0DA7748E7706}">
      <dgm:prSet phldrT="[Texte]" custT="1"/>
      <dgm:spPr/>
      <dgm:t>
        <a:bodyPr/>
        <a:lstStyle/>
        <a:p>
          <a:pPr algn="l"/>
          <a:r>
            <a:rPr lang="fr-FR" sz="1200" b="1"/>
            <a:t> Sélection du grade de l'agent ou de sa catégorie de rémunération :</a:t>
          </a:r>
        </a:p>
      </dgm:t>
    </dgm:pt>
    <dgm:pt modelId="{318100A9-5D81-43E2-854D-88276C44D1AF}" type="parTrans" cxnId="{37B9A060-3B31-4EEF-BE3B-43EB6D4A7ECB}">
      <dgm:prSet/>
      <dgm:spPr/>
      <dgm:t>
        <a:bodyPr/>
        <a:lstStyle/>
        <a:p>
          <a:endParaRPr lang="fr-FR" sz="2400"/>
        </a:p>
      </dgm:t>
    </dgm:pt>
    <dgm:pt modelId="{C013B16C-3F8B-4748-8D97-7E7C96C6ED61}" type="sibTrans" cxnId="{37B9A060-3B31-4EEF-BE3B-43EB6D4A7ECB}">
      <dgm:prSet/>
      <dgm:spPr/>
      <dgm:t>
        <a:bodyPr/>
        <a:lstStyle/>
        <a:p>
          <a:endParaRPr lang="fr-FR" sz="2400"/>
        </a:p>
      </dgm:t>
    </dgm:pt>
    <dgm:pt modelId="{202D05B4-2081-4654-9937-AD56BCC905CC}">
      <dgm:prSet phldrT="[Texte]" custT="1"/>
      <dgm:spPr/>
      <dgm:t>
        <a:bodyPr/>
        <a:lstStyle/>
        <a:p>
          <a:pPr algn="l"/>
          <a:r>
            <a:rPr lang="fr-FR" sz="1200"/>
            <a:t> Parmi les </a:t>
          </a:r>
          <a:r>
            <a:rPr lang="fr-FR" sz="1200" b="1"/>
            <a:t>12</a:t>
          </a:r>
          <a:r>
            <a:rPr lang="fr-FR" sz="1200"/>
            <a:t> </a:t>
          </a:r>
          <a:r>
            <a:rPr lang="fr-FR" sz="1200" b="1" i="1">
              <a:solidFill>
                <a:schemeClr val="accent1"/>
              </a:solidFill>
            </a:rPr>
            <a:t>Principaux Grades </a:t>
          </a:r>
          <a:r>
            <a:rPr lang="fr-FR" sz="1200"/>
            <a:t>(représentant + de 90% des départs en EP FMEP)</a:t>
          </a:r>
        </a:p>
      </dgm:t>
    </dgm:pt>
    <dgm:pt modelId="{85632838-0289-4921-B5B7-0FCEF68E6650}" type="parTrans" cxnId="{49CB4C7E-A56B-433B-960B-07B9B1D57D14}">
      <dgm:prSet/>
      <dgm:spPr/>
      <dgm:t>
        <a:bodyPr/>
        <a:lstStyle/>
        <a:p>
          <a:endParaRPr lang="fr-FR" sz="2400"/>
        </a:p>
      </dgm:t>
    </dgm:pt>
    <dgm:pt modelId="{71EE6D67-5AAE-4C43-A47C-AAEAF9F7170D}" type="sibTrans" cxnId="{49CB4C7E-A56B-433B-960B-07B9B1D57D14}">
      <dgm:prSet/>
      <dgm:spPr/>
      <dgm:t>
        <a:bodyPr/>
        <a:lstStyle/>
        <a:p>
          <a:endParaRPr lang="fr-FR" sz="2400"/>
        </a:p>
      </dgm:t>
    </dgm:pt>
    <dgm:pt modelId="{2452E9CA-4AC3-4A4C-9168-3DF25FDAE736}">
      <dgm:prSet phldrT="[Texte]" custT="1"/>
      <dgm:spPr/>
      <dgm:t>
        <a:bodyPr/>
        <a:lstStyle/>
        <a:p>
          <a:pPr algn="l"/>
          <a:r>
            <a:rPr lang="fr-FR" sz="1200"/>
            <a:t> Ou parmi les </a:t>
          </a:r>
          <a:r>
            <a:rPr lang="fr-FR" sz="1200" b="1"/>
            <a:t>3</a:t>
          </a:r>
          <a:r>
            <a:rPr lang="fr-FR" sz="1200"/>
            <a:t> catégories de rémunération (A, B, C) pour les </a:t>
          </a:r>
          <a:r>
            <a:rPr lang="fr-FR" sz="1200" b="1" i="1">
              <a:solidFill>
                <a:schemeClr val="accent1"/>
              </a:solidFill>
            </a:rPr>
            <a:t>Autres Grades non listés</a:t>
          </a:r>
        </a:p>
      </dgm:t>
    </dgm:pt>
    <dgm:pt modelId="{205A366B-CB87-4421-AC53-DFA8BF66D3D9}" type="parTrans" cxnId="{8BAF173B-61F6-4DF9-A110-6C274946CBB1}">
      <dgm:prSet/>
      <dgm:spPr/>
      <dgm:t>
        <a:bodyPr/>
        <a:lstStyle/>
        <a:p>
          <a:endParaRPr lang="fr-FR" sz="2400"/>
        </a:p>
      </dgm:t>
    </dgm:pt>
    <dgm:pt modelId="{248D3C66-E53C-4CE8-96CE-94BBD924A950}" type="sibTrans" cxnId="{8BAF173B-61F6-4DF9-A110-6C274946CBB1}">
      <dgm:prSet/>
      <dgm:spPr/>
      <dgm:t>
        <a:bodyPr/>
        <a:lstStyle/>
        <a:p>
          <a:endParaRPr lang="fr-FR" sz="2400"/>
        </a:p>
      </dgm:t>
    </dgm:pt>
    <dgm:pt modelId="{285FB580-1844-4AC1-8DFA-17A3D2F2E385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1</a:t>
          </a:r>
        </a:p>
      </dgm:t>
    </dgm:pt>
    <dgm:pt modelId="{CB2BEED0-4C22-4593-B3E2-87480F7F7254}" type="parTrans" cxnId="{20EA1AF0-9625-4066-8872-CFB45D77769D}">
      <dgm:prSet/>
      <dgm:spPr/>
      <dgm:t>
        <a:bodyPr/>
        <a:lstStyle/>
        <a:p>
          <a:endParaRPr lang="fr-FR" sz="2400"/>
        </a:p>
      </dgm:t>
    </dgm:pt>
    <dgm:pt modelId="{02C0F355-943F-4AB9-BE7E-9323D32E0CA3}" type="sibTrans" cxnId="{20EA1AF0-9625-4066-8872-CFB45D77769D}">
      <dgm:prSet/>
      <dgm:spPr/>
      <dgm:t>
        <a:bodyPr/>
        <a:lstStyle/>
        <a:p>
          <a:endParaRPr lang="fr-FR" sz="2400"/>
        </a:p>
      </dgm:t>
    </dgm:pt>
    <dgm:pt modelId="{A7802C13-F51E-4315-9A76-018C820C8CA5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2</a:t>
          </a:r>
        </a:p>
      </dgm:t>
    </dgm:pt>
    <dgm:pt modelId="{77FD5400-E91E-414E-8EDD-DD2B42FC898B}" type="parTrans" cxnId="{0E23E2AC-21D9-4B60-9663-B6082EE875FD}">
      <dgm:prSet/>
      <dgm:spPr/>
      <dgm:t>
        <a:bodyPr/>
        <a:lstStyle/>
        <a:p>
          <a:endParaRPr lang="fr-FR" sz="2400"/>
        </a:p>
      </dgm:t>
    </dgm:pt>
    <dgm:pt modelId="{F09828F9-68CE-43CA-B6DE-584F25EC8BE6}" type="sibTrans" cxnId="{0E23E2AC-21D9-4B60-9663-B6082EE875FD}">
      <dgm:prSet/>
      <dgm:spPr/>
      <dgm:t>
        <a:bodyPr/>
        <a:lstStyle/>
        <a:p>
          <a:endParaRPr lang="fr-FR" sz="2400"/>
        </a:p>
      </dgm:t>
    </dgm:pt>
    <dgm:pt modelId="{198C77A3-8F0A-489D-BF8C-080FA81713E6}">
      <dgm:prSet phldrT="[Texte]" custT="1"/>
      <dgm:spPr/>
      <dgm:t>
        <a:bodyPr anchor="ctr"/>
        <a:lstStyle/>
        <a:p>
          <a:pPr algn="l"/>
          <a:r>
            <a:rPr lang="fr-FR" sz="1200" b="1"/>
            <a:t> Saisie des informations administratives : </a:t>
          </a:r>
          <a:endParaRPr lang="fr-FR" sz="1200" b="0">
            <a:latin typeface="+mn-lt"/>
          </a:endParaRPr>
        </a:p>
      </dgm:t>
    </dgm:pt>
    <dgm:pt modelId="{2D4B5990-9BE0-4A90-BC23-61CF8B7BA9C2}" type="parTrans" cxnId="{0BB52565-BD32-47C1-854B-C2ACA2314F41}">
      <dgm:prSet/>
      <dgm:spPr/>
      <dgm:t>
        <a:bodyPr/>
        <a:lstStyle/>
        <a:p>
          <a:endParaRPr lang="fr-FR" sz="2400"/>
        </a:p>
      </dgm:t>
    </dgm:pt>
    <dgm:pt modelId="{A8303B65-567C-424C-98C8-77BB236BF25F}" type="sibTrans" cxnId="{0BB52565-BD32-47C1-854B-C2ACA2314F41}">
      <dgm:prSet/>
      <dgm:spPr/>
      <dgm:t>
        <a:bodyPr/>
        <a:lstStyle/>
        <a:p>
          <a:endParaRPr lang="fr-FR" sz="2400"/>
        </a:p>
      </dgm:t>
    </dgm:pt>
    <dgm:pt modelId="{62BD4A1F-188F-4E2A-BC8C-14069AC4EC8D}">
      <dgm:prSet phldrT="[Texte]" custT="1"/>
      <dgm:spPr/>
      <dgm:t>
        <a:bodyPr anchor="ctr"/>
        <a:lstStyle/>
        <a:p>
          <a:pPr algn="l"/>
          <a:r>
            <a:rPr lang="fr-FR" sz="1200" b="0">
              <a:latin typeface="+mn-lt"/>
            </a:rPr>
            <a:t> Nom de l'établissement</a:t>
          </a:r>
        </a:p>
      </dgm:t>
    </dgm:pt>
    <dgm:pt modelId="{3B4595B0-2B26-493E-8002-6B2ED9DBE705}" type="parTrans" cxnId="{F28428E3-6415-4D56-B891-DDB9EFACAB44}">
      <dgm:prSet/>
      <dgm:spPr/>
      <dgm:t>
        <a:bodyPr/>
        <a:lstStyle/>
        <a:p>
          <a:endParaRPr lang="fr-FR" sz="2400"/>
        </a:p>
      </dgm:t>
    </dgm:pt>
    <dgm:pt modelId="{E2DDFEC5-88FC-47E2-AD07-51D3E7E532FB}" type="sibTrans" cxnId="{F28428E3-6415-4D56-B891-DDB9EFACAB44}">
      <dgm:prSet/>
      <dgm:spPr/>
      <dgm:t>
        <a:bodyPr/>
        <a:lstStyle/>
        <a:p>
          <a:endParaRPr lang="fr-FR" sz="2400"/>
        </a:p>
      </dgm:t>
    </dgm:pt>
    <dgm:pt modelId="{E11134A8-A5A5-4469-9DF3-319B705AD774}">
      <dgm:prSet phldrT="[Texte]" custT="1"/>
      <dgm:spPr/>
      <dgm:t>
        <a:bodyPr anchor="ctr"/>
        <a:lstStyle/>
        <a:p>
          <a:pPr algn="l"/>
          <a:r>
            <a:rPr lang="fr-FR" sz="1200" b="0">
              <a:latin typeface="+mn-lt"/>
            </a:rPr>
            <a:t> Nom et prénom de l'agent</a:t>
          </a:r>
        </a:p>
      </dgm:t>
    </dgm:pt>
    <dgm:pt modelId="{6E6DD2DC-89DC-42CE-A746-DBC6D0A96004}" type="parTrans" cxnId="{1B358FC7-E943-45E1-9493-053D2D00DA17}">
      <dgm:prSet/>
      <dgm:spPr/>
      <dgm:t>
        <a:bodyPr/>
        <a:lstStyle/>
        <a:p>
          <a:endParaRPr lang="fr-FR" sz="2400"/>
        </a:p>
      </dgm:t>
    </dgm:pt>
    <dgm:pt modelId="{BA6BC271-526F-40FC-9F14-CF4F61622BB9}" type="sibTrans" cxnId="{1B358FC7-E943-45E1-9493-053D2D00DA17}">
      <dgm:prSet/>
      <dgm:spPr/>
      <dgm:t>
        <a:bodyPr/>
        <a:lstStyle/>
        <a:p>
          <a:endParaRPr lang="fr-FR" sz="2400"/>
        </a:p>
      </dgm:t>
    </dgm:pt>
    <dgm:pt modelId="{E69CA84B-A1F4-4FB6-99F6-412E559B54A4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3</a:t>
          </a:r>
        </a:p>
      </dgm:t>
    </dgm:pt>
    <dgm:pt modelId="{BEC7F974-69CF-43A1-A6FE-F3D03298D0AA}" type="parTrans" cxnId="{8A6FC74D-F456-4EA8-BC61-632B25546293}">
      <dgm:prSet/>
      <dgm:spPr/>
      <dgm:t>
        <a:bodyPr/>
        <a:lstStyle/>
        <a:p>
          <a:endParaRPr lang="fr-FR" sz="2400"/>
        </a:p>
      </dgm:t>
    </dgm:pt>
    <dgm:pt modelId="{6DE9679E-0FE9-400D-AD2C-9B33094E1040}" type="sibTrans" cxnId="{8A6FC74D-F456-4EA8-BC61-632B25546293}">
      <dgm:prSet/>
      <dgm:spPr/>
      <dgm:t>
        <a:bodyPr/>
        <a:lstStyle/>
        <a:p>
          <a:endParaRPr lang="fr-FR" sz="2400"/>
        </a:p>
      </dgm:t>
    </dgm:pt>
    <dgm:pt modelId="{A051537C-C6D5-4E24-853A-F9315992BAA3}">
      <dgm:prSet phldrT="[Texte]" custT="1"/>
      <dgm:spPr/>
      <dgm:t>
        <a:bodyPr anchor="ctr"/>
        <a:lstStyle/>
        <a:p>
          <a:pPr algn="l"/>
          <a:r>
            <a:rPr lang="fr-FR" sz="1200" b="1">
              <a:latin typeface="+mn-lt"/>
            </a:rPr>
            <a:t> Sélection du diplôme à prendre en charge / intitulé de la formation</a:t>
          </a:r>
        </a:p>
      </dgm:t>
    </dgm:pt>
    <dgm:pt modelId="{1B446E64-38B1-41DE-BAE1-9BA561FF8CD6}" type="parTrans" cxnId="{0C490BEA-51EA-430B-A7F3-0BD1B0D61BD0}">
      <dgm:prSet/>
      <dgm:spPr/>
      <dgm:t>
        <a:bodyPr/>
        <a:lstStyle/>
        <a:p>
          <a:endParaRPr lang="fr-FR" sz="2400"/>
        </a:p>
      </dgm:t>
    </dgm:pt>
    <dgm:pt modelId="{C5CD28E9-555D-4DE2-8206-35642BC3347B}" type="sibTrans" cxnId="{0C490BEA-51EA-430B-A7F3-0BD1B0D61BD0}">
      <dgm:prSet/>
      <dgm:spPr/>
      <dgm:t>
        <a:bodyPr/>
        <a:lstStyle/>
        <a:p>
          <a:endParaRPr lang="fr-FR" sz="2400"/>
        </a:p>
      </dgm:t>
    </dgm:pt>
    <dgm:pt modelId="{608DE6E1-9B32-46EA-B0B5-0CC5CD4B07A7}">
      <dgm:prSet phldrT="[Texte]" custT="1"/>
      <dgm:spPr/>
      <dgm:t>
        <a:bodyPr anchor="ctr"/>
        <a:lstStyle/>
        <a:p>
          <a:pPr algn="l"/>
          <a:r>
            <a:rPr lang="fr-FR" sz="1200" b="1">
              <a:latin typeface="+mn-lt"/>
            </a:rPr>
            <a:t> Saisie de la date de début &amp; de la date de fin de la formation</a:t>
          </a:r>
          <a:endParaRPr lang="fr-FR" sz="1200" b="0">
            <a:latin typeface="Tw Cen MT Condensed Extra Bold" panose="020B0803020202020204" pitchFamily="34" charset="0"/>
          </a:endParaRPr>
        </a:p>
      </dgm:t>
    </dgm:pt>
    <dgm:pt modelId="{7DA1B5EF-BC22-45AA-B9EB-268F1D502585}" type="parTrans" cxnId="{D986A57B-A621-44FC-A6AD-6533162360C2}">
      <dgm:prSet/>
      <dgm:spPr/>
      <dgm:t>
        <a:bodyPr/>
        <a:lstStyle/>
        <a:p>
          <a:endParaRPr lang="fr-FR" sz="2000"/>
        </a:p>
      </dgm:t>
    </dgm:pt>
    <dgm:pt modelId="{8425ADB5-E336-4FE1-9DB7-8EAE14D65E61}" type="sibTrans" cxnId="{D986A57B-A621-44FC-A6AD-6533162360C2}">
      <dgm:prSet/>
      <dgm:spPr/>
      <dgm:t>
        <a:bodyPr/>
        <a:lstStyle/>
        <a:p>
          <a:endParaRPr lang="fr-FR" sz="2000"/>
        </a:p>
      </dgm:t>
    </dgm:pt>
    <dgm:pt modelId="{963B53E6-CCCD-4839-A0D3-AABC7037921F}">
      <dgm:prSet phldrT="[Texte]" custT="1"/>
      <dgm:spPr/>
      <dgm:t>
        <a:bodyPr/>
        <a:lstStyle/>
        <a:p>
          <a:pPr algn="l"/>
          <a:endParaRPr lang="fr-FR" sz="1200" b="1"/>
        </a:p>
      </dgm:t>
    </dgm:pt>
    <dgm:pt modelId="{B72A4EFD-089A-448F-9829-B5A42B14A821}" type="parTrans" cxnId="{F5DE7A25-FE4A-4D4A-9B61-AF2BF1A09B13}">
      <dgm:prSet/>
      <dgm:spPr/>
      <dgm:t>
        <a:bodyPr/>
        <a:lstStyle/>
        <a:p>
          <a:endParaRPr lang="fr-FR" sz="2000"/>
        </a:p>
      </dgm:t>
    </dgm:pt>
    <dgm:pt modelId="{38DCE237-1064-470C-9661-28A52C378825}" type="sibTrans" cxnId="{F5DE7A25-FE4A-4D4A-9B61-AF2BF1A09B13}">
      <dgm:prSet/>
      <dgm:spPr/>
      <dgm:t>
        <a:bodyPr/>
        <a:lstStyle/>
        <a:p>
          <a:endParaRPr lang="fr-FR" sz="2000"/>
        </a:p>
      </dgm:t>
    </dgm:pt>
    <dgm:pt modelId="{6738F964-C909-42CE-90BF-5B4A737A8A62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4</a:t>
          </a:r>
          <a:endParaRPr lang="fr-FR" sz="4000" b="1"/>
        </a:p>
      </dgm:t>
    </dgm:pt>
    <dgm:pt modelId="{11EC6048-EB9C-4A3A-A0FE-7B7C34EB93B9}" type="parTrans" cxnId="{A091B611-3789-4B59-8FBB-43E7E80473F9}">
      <dgm:prSet/>
      <dgm:spPr/>
      <dgm:t>
        <a:bodyPr/>
        <a:lstStyle/>
        <a:p>
          <a:endParaRPr lang="fr-FR" sz="2000"/>
        </a:p>
      </dgm:t>
    </dgm:pt>
    <dgm:pt modelId="{435730DC-FF17-4734-9F9E-3206D88878D3}" type="sibTrans" cxnId="{A091B611-3789-4B59-8FBB-43E7E80473F9}">
      <dgm:prSet/>
      <dgm:spPr/>
      <dgm:t>
        <a:bodyPr/>
        <a:lstStyle/>
        <a:p>
          <a:endParaRPr lang="fr-FR" sz="2000"/>
        </a:p>
      </dgm:t>
    </dgm:pt>
    <dgm:pt modelId="{CEF64B6C-BF8D-4B84-9072-B439048AA0EE}">
      <dgm:prSet custT="1"/>
      <dgm:spPr/>
      <dgm:t>
        <a:bodyPr anchor="t"/>
        <a:lstStyle/>
        <a:p>
          <a:r>
            <a:rPr lang="fr-FR" sz="4000" b="0">
              <a:latin typeface="Tw Cen MT Condensed Extra Bold" panose="020B0803020202020204" pitchFamily="34" charset="0"/>
            </a:rPr>
            <a:t>5</a:t>
          </a:r>
        </a:p>
      </dgm:t>
    </dgm:pt>
    <dgm:pt modelId="{C3A5C07C-E7FE-46C7-B321-0E4C717EF31A}" type="parTrans" cxnId="{4B43C1FB-4A8F-4859-AC0E-B8B8E2C2AFAC}">
      <dgm:prSet/>
      <dgm:spPr/>
      <dgm:t>
        <a:bodyPr/>
        <a:lstStyle/>
        <a:p>
          <a:endParaRPr lang="fr-FR" sz="2000"/>
        </a:p>
      </dgm:t>
    </dgm:pt>
    <dgm:pt modelId="{529A2A36-1F50-4CB4-9E71-BBCF0B788230}" type="sibTrans" cxnId="{4B43C1FB-4A8F-4859-AC0E-B8B8E2C2AFAC}">
      <dgm:prSet/>
      <dgm:spPr/>
      <dgm:t>
        <a:bodyPr/>
        <a:lstStyle/>
        <a:p>
          <a:endParaRPr lang="fr-FR" sz="2000"/>
        </a:p>
      </dgm:t>
    </dgm:pt>
    <dgm:pt modelId="{F4B50221-A637-4A65-B378-05DBD3A04739}" type="pres">
      <dgm:prSet presAssocID="{615974C0-1AD6-442A-B89F-A3BA3F3207A3}" presName="linearFlow" presStyleCnt="0">
        <dgm:presLayoutVars>
          <dgm:dir/>
          <dgm:animLvl val="lvl"/>
          <dgm:resizeHandles val="exact"/>
        </dgm:presLayoutVars>
      </dgm:prSet>
      <dgm:spPr/>
    </dgm:pt>
    <dgm:pt modelId="{FB0B2A73-F772-4983-BFAE-DBCB673B7207}" type="pres">
      <dgm:prSet presAssocID="{285FB580-1844-4AC1-8DFA-17A3D2F2E385}" presName="composite" presStyleCnt="0"/>
      <dgm:spPr/>
    </dgm:pt>
    <dgm:pt modelId="{C620CE46-FD91-48F3-A54F-AC44FBCADF06}" type="pres">
      <dgm:prSet presAssocID="{285FB580-1844-4AC1-8DFA-17A3D2F2E385}" presName="parentText" presStyleLbl="alignNode1" presStyleIdx="0" presStyleCnt="5">
        <dgm:presLayoutVars>
          <dgm:chMax val="1"/>
          <dgm:bulletEnabled val="1"/>
        </dgm:presLayoutVars>
      </dgm:prSet>
      <dgm:spPr>
        <a:prstGeom prst="chevron">
          <a:avLst/>
        </a:prstGeom>
      </dgm:spPr>
    </dgm:pt>
    <dgm:pt modelId="{E52B1864-E74F-4AEC-B3A2-000CBFCC1621}" type="pres">
      <dgm:prSet presAssocID="{285FB580-1844-4AC1-8DFA-17A3D2F2E385}" presName="descendantText" presStyleLbl="alignAcc1" presStyleIdx="0" presStyleCnt="5">
        <dgm:presLayoutVars>
          <dgm:bulletEnabled val="1"/>
        </dgm:presLayoutVars>
      </dgm:prSet>
      <dgm:spPr/>
    </dgm:pt>
    <dgm:pt modelId="{26C73E86-30C0-4C72-A18E-B4257FB2D9D8}" type="pres">
      <dgm:prSet presAssocID="{02C0F355-943F-4AB9-BE7E-9323D32E0CA3}" presName="sp" presStyleCnt="0"/>
      <dgm:spPr/>
    </dgm:pt>
    <dgm:pt modelId="{29E5BD8F-C09D-4318-A170-75664C13DC81}" type="pres">
      <dgm:prSet presAssocID="{A7802C13-F51E-4315-9A76-018C820C8CA5}" presName="composite" presStyleCnt="0"/>
      <dgm:spPr/>
    </dgm:pt>
    <dgm:pt modelId="{5AC2748C-321B-4D46-9EAF-56048E5DB915}" type="pres">
      <dgm:prSet presAssocID="{A7802C13-F51E-4315-9A76-018C820C8CA5}" presName="parentText" presStyleLbl="alignNode1" presStyleIdx="1" presStyleCnt="5">
        <dgm:presLayoutVars>
          <dgm:chMax val="1"/>
          <dgm:bulletEnabled val="1"/>
        </dgm:presLayoutVars>
      </dgm:prSet>
      <dgm:spPr/>
    </dgm:pt>
    <dgm:pt modelId="{3BBC7223-7A70-41C0-A5DC-4FECE640656B}" type="pres">
      <dgm:prSet presAssocID="{A7802C13-F51E-4315-9A76-018C820C8CA5}" presName="descendantText" presStyleLbl="alignAcc1" presStyleIdx="1" presStyleCnt="5">
        <dgm:presLayoutVars>
          <dgm:bulletEnabled val="1"/>
        </dgm:presLayoutVars>
      </dgm:prSet>
      <dgm:spPr/>
    </dgm:pt>
    <dgm:pt modelId="{69354C6E-BF9A-401B-9D7F-894101687E4E}" type="pres">
      <dgm:prSet presAssocID="{F09828F9-68CE-43CA-B6DE-584F25EC8BE6}" presName="sp" presStyleCnt="0"/>
      <dgm:spPr/>
    </dgm:pt>
    <dgm:pt modelId="{A9383344-C529-4F4F-9540-413C33CAEA3F}" type="pres">
      <dgm:prSet presAssocID="{E69CA84B-A1F4-4FB6-99F6-412E559B54A4}" presName="composite" presStyleCnt="0"/>
      <dgm:spPr/>
    </dgm:pt>
    <dgm:pt modelId="{EE63EF1C-9285-4E35-A6BD-4D03A084D6AF}" type="pres">
      <dgm:prSet presAssocID="{E69CA84B-A1F4-4FB6-99F6-412E559B54A4}" presName="parentText" presStyleLbl="alignNode1" presStyleIdx="2" presStyleCnt="5">
        <dgm:presLayoutVars>
          <dgm:chMax val="1"/>
          <dgm:bulletEnabled val="1"/>
        </dgm:presLayoutVars>
      </dgm:prSet>
      <dgm:spPr/>
    </dgm:pt>
    <dgm:pt modelId="{477A4118-54A4-4272-9D09-AA87FF29D262}" type="pres">
      <dgm:prSet presAssocID="{E69CA84B-A1F4-4FB6-99F6-412E559B54A4}" presName="descendantText" presStyleLbl="alignAcc1" presStyleIdx="2" presStyleCnt="5">
        <dgm:presLayoutVars>
          <dgm:bulletEnabled val="1"/>
        </dgm:presLayoutVars>
      </dgm:prSet>
      <dgm:spPr/>
    </dgm:pt>
    <dgm:pt modelId="{7E2D1B57-568A-4629-BA4D-010C952E6341}" type="pres">
      <dgm:prSet presAssocID="{6DE9679E-0FE9-400D-AD2C-9B33094E1040}" presName="sp" presStyleCnt="0"/>
      <dgm:spPr/>
    </dgm:pt>
    <dgm:pt modelId="{918F2392-E2E3-4512-8878-029318726DDB}" type="pres">
      <dgm:prSet presAssocID="{6738F964-C909-42CE-90BF-5B4A737A8A62}" presName="composite" presStyleCnt="0"/>
      <dgm:spPr/>
    </dgm:pt>
    <dgm:pt modelId="{A7B2428F-928C-4C0A-840E-900EEDB47DAE}" type="pres">
      <dgm:prSet presAssocID="{6738F964-C909-42CE-90BF-5B4A737A8A62}" presName="parentText" presStyleLbl="alignNode1" presStyleIdx="3" presStyleCnt="5">
        <dgm:presLayoutVars>
          <dgm:chMax val="1"/>
          <dgm:bulletEnabled val="1"/>
        </dgm:presLayoutVars>
      </dgm:prSet>
      <dgm:spPr/>
    </dgm:pt>
    <dgm:pt modelId="{79925444-AD10-4A8C-B872-85049F03E743}" type="pres">
      <dgm:prSet presAssocID="{6738F964-C909-42CE-90BF-5B4A737A8A62}" presName="descendantText" presStyleLbl="alignAcc1" presStyleIdx="3" presStyleCnt="5">
        <dgm:presLayoutVars>
          <dgm:bulletEnabled val="1"/>
        </dgm:presLayoutVars>
      </dgm:prSet>
      <dgm:spPr/>
    </dgm:pt>
    <dgm:pt modelId="{580CADC0-D7B0-4C23-9AB8-1CD41507F98D}" type="pres">
      <dgm:prSet presAssocID="{435730DC-FF17-4734-9F9E-3206D88878D3}" presName="sp" presStyleCnt="0"/>
      <dgm:spPr/>
    </dgm:pt>
    <dgm:pt modelId="{4E5DFDC9-4C27-4857-A1CB-B741ADCD2461}" type="pres">
      <dgm:prSet presAssocID="{CEF64B6C-BF8D-4B84-9072-B439048AA0EE}" presName="composite" presStyleCnt="0"/>
      <dgm:spPr/>
    </dgm:pt>
    <dgm:pt modelId="{3F67DAC8-8BFB-4117-B05F-7155967EABDE}" type="pres">
      <dgm:prSet presAssocID="{CEF64B6C-BF8D-4B84-9072-B439048AA0EE}" presName="parentText" presStyleLbl="alignNode1" presStyleIdx="4" presStyleCnt="5">
        <dgm:presLayoutVars>
          <dgm:chMax val="1"/>
          <dgm:bulletEnabled val="1"/>
        </dgm:presLayoutVars>
      </dgm:prSet>
      <dgm:spPr/>
    </dgm:pt>
    <dgm:pt modelId="{92D6D2D4-E44A-410C-8ED5-43447928F5BD}" type="pres">
      <dgm:prSet presAssocID="{CEF64B6C-BF8D-4B84-9072-B439048AA0EE}" presName="descendantText" presStyleLbl="alignAcc1" presStyleIdx="4" presStyleCnt="5">
        <dgm:presLayoutVars>
          <dgm:bulletEnabled val="1"/>
        </dgm:presLayoutVars>
      </dgm:prSet>
      <dgm:spPr/>
    </dgm:pt>
  </dgm:ptLst>
  <dgm:cxnLst>
    <dgm:cxn modelId="{DC111802-A1A0-4245-9C41-0C9D3C30190C}" type="presOf" srcId="{62BD4A1F-188F-4E2A-BC8C-14069AC4EC8D}" destId="{E52B1864-E74F-4AEC-B3A2-000CBFCC1621}" srcOrd="0" destOrd="1" presId="urn:microsoft.com/office/officeart/2005/8/layout/chevron2"/>
    <dgm:cxn modelId="{7DD6FB04-7C35-4342-BBF6-8A5443741100}" type="presOf" srcId="{E69CA84B-A1F4-4FB6-99F6-412E559B54A4}" destId="{EE63EF1C-9285-4E35-A6BD-4D03A084D6AF}" srcOrd="0" destOrd="0" presId="urn:microsoft.com/office/officeart/2005/8/layout/chevron2"/>
    <dgm:cxn modelId="{A091B611-3789-4B59-8FBB-43E7E80473F9}" srcId="{615974C0-1AD6-442A-B89F-A3BA3F3207A3}" destId="{6738F964-C909-42CE-90BF-5B4A737A8A62}" srcOrd="3" destOrd="0" parTransId="{11EC6048-EB9C-4A3A-A0FE-7B7C34EB93B9}" sibTransId="{435730DC-FF17-4734-9F9E-3206D88878D3}"/>
    <dgm:cxn modelId="{F5DE7A25-FE4A-4D4A-9B61-AF2BF1A09B13}" srcId="{E69CA84B-A1F4-4FB6-99F6-412E559B54A4}" destId="{963B53E6-CCCD-4839-A0D3-AABC7037921F}" srcOrd="1" destOrd="0" parTransId="{B72A4EFD-089A-448F-9829-B5A42B14A821}" sibTransId="{38DCE237-1064-470C-9661-28A52C378825}"/>
    <dgm:cxn modelId="{8BAF173B-61F6-4DF9-A110-6C274946CBB1}" srcId="{805B6760-4789-46C9-B3CE-0DA7748E7706}" destId="{2452E9CA-4AC3-4A4C-9168-3DF25FDAE736}" srcOrd="1" destOrd="0" parTransId="{205A366B-CB87-4421-AC53-DFA8BF66D3D9}" sibTransId="{248D3C66-E53C-4CE8-96CE-94BBD924A950}"/>
    <dgm:cxn modelId="{5EFB4D3D-C357-451B-A7DB-A0F128C07DF2}" type="presOf" srcId="{1ED577AD-8111-41FD-8865-68838F17F98D}" destId="{92D6D2D4-E44A-410C-8ED5-43447928F5BD}" srcOrd="0" destOrd="0" presId="urn:microsoft.com/office/officeart/2005/8/layout/chevron2"/>
    <dgm:cxn modelId="{1558525F-B29D-48AF-8643-C3A66C9F1B30}" type="presOf" srcId="{608DE6E1-9B32-46EA-B0B5-0CC5CD4B07A7}" destId="{477A4118-54A4-4272-9D09-AA87FF29D262}" srcOrd="0" destOrd="0" presId="urn:microsoft.com/office/officeart/2005/8/layout/chevron2"/>
    <dgm:cxn modelId="{37B9A060-3B31-4EEF-BE3B-43EB6D4A7ECB}" srcId="{6738F964-C909-42CE-90BF-5B4A737A8A62}" destId="{805B6760-4789-46C9-B3CE-0DA7748E7706}" srcOrd="0" destOrd="0" parTransId="{318100A9-5D81-43E2-854D-88276C44D1AF}" sibTransId="{C013B16C-3F8B-4748-8D97-7E7C96C6ED61}"/>
    <dgm:cxn modelId="{0BB52565-BD32-47C1-854B-C2ACA2314F41}" srcId="{285FB580-1844-4AC1-8DFA-17A3D2F2E385}" destId="{198C77A3-8F0A-489D-BF8C-080FA81713E6}" srcOrd="0" destOrd="0" parTransId="{2D4B5990-9BE0-4A90-BC23-61CF8B7BA9C2}" sibTransId="{A8303B65-567C-424C-98C8-77BB236BF25F}"/>
    <dgm:cxn modelId="{8A6FC74D-F456-4EA8-BC61-632B25546293}" srcId="{615974C0-1AD6-442A-B89F-A3BA3F3207A3}" destId="{E69CA84B-A1F4-4FB6-99F6-412E559B54A4}" srcOrd="2" destOrd="0" parTransId="{BEC7F974-69CF-43A1-A6FE-F3D03298D0AA}" sibTransId="{6DE9679E-0FE9-400D-AD2C-9B33094E1040}"/>
    <dgm:cxn modelId="{0540A152-168B-4873-81C9-9C4E4303E6F0}" type="presOf" srcId="{A7802C13-F51E-4315-9A76-018C820C8CA5}" destId="{5AC2748C-321B-4D46-9EAF-56048E5DB915}" srcOrd="0" destOrd="0" presId="urn:microsoft.com/office/officeart/2005/8/layout/chevron2"/>
    <dgm:cxn modelId="{2A07DB53-BF1A-41CD-83C2-7696B8349B5E}" type="presOf" srcId="{963B53E6-CCCD-4839-A0D3-AABC7037921F}" destId="{477A4118-54A4-4272-9D09-AA87FF29D262}" srcOrd="0" destOrd="1" presId="urn:microsoft.com/office/officeart/2005/8/layout/chevron2"/>
    <dgm:cxn modelId="{92790B58-D570-4445-BAC2-1ADA4BE46CED}" type="presOf" srcId="{2452E9CA-4AC3-4A4C-9168-3DF25FDAE736}" destId="{79925444-AD10-4A8C-B872-85049F03E743}" srcOrd="0" destOrd="2" presId="urn:microsoft.com/office/officeart/2005/8/layout/chevron2"/>
    <dgm:cxn modelId="{D986A57B-A621-44FC-A6AD-6533162360C2}" srcId="{E69CA84B-A1F4-4FB6-99F6-412E559B54A4}" destId="{608DE6E1-9B32-46EA-B0B5-0CC5CD4B07A7}" srcOrd="0" destOrd="0" parTransId="{7DA1B5EF-BC22-45AA-B9EB-268F1D502585}" sibTransId="{8425ADB5-E336-4FE1-9DB7-8EAE14D65E61}"/>
    <dgm:cxn modelId="{49CB4C7E-A56B-433B-960B-07B9B1D57D14}" srcId="{805B6760-4789-46C9-B3CE-0DA7748E7706}" destId="{202D05B4-2081-4654-9937-AD56BCC905CC}" srcOrd="0" destOrd="0" parTransId="{85632838-0289-4921-B5B7-0FCEF68E6650}" sibTransId="{71EE6D67-5AAE-4C43-A47C-AAEAF9F7170D}"/>
    <dgm:cxn modelId="{42A6419F-E55C-48A7-B8C4-3D58975AC05E}" type="presOf" srcId="{A051537C-C6D5-4E24-853A-F9315992BAA3}" destId="{3BBC7223-7A70-41C0-A5DC-4FECE640656B}" srcOrd="0" destOrd="0" presId="urn:microsoft.com/office/officeart/2005/8/layout/chevron2"/>
    <dgm:cxn modelId="{0E23E2AC-21D9-4B60-9663-B6082EE875FD}" srcId="{615974C0-1AD6-442A-B89F-A3BA3F3207A3}" destId="{A7802C13-F51E-4315-9A76-018C820C8CA5}" srcOrd="1" destOrd="0" parTransId="{77FD5400-E91E-414E-8EDD-DD2B42FC898B}" sibTransId="{F09828F9-68CE-43CA-B6DE-584F25EC8BE6}"/>
    <dgm:cxn modelId="{CB0B9CB4-E7ED-4ABB-A121-3A82A1E88D8E}" type="presOf" srcId="{CEF64B6C-BF8D-4B84-9072-B439048AA0EE}" destId="{3F67DAC8-8BFB-4117-B05F-7155967EABDE}" srcOrd="0" destOrd="0" presId="urn:microsoft.com/office/officeart/2005/8/layout/chevron2"/>
    <dgm:cxn modelId="{9273FDB8-B780-4AC5-8D8A-E9E0725E0666}" type="presOf" srcId="{6738F964-C909-42CE-90BF-5B4A737A8A62}" destId="{A7B2428F-928C-4C0A-840E-900EEDB47DAE}" srcOrd="0" destOrd="0" presId="urn:microsoft.com/office/officeart/2005/8/layout/chevron2"/>
    <dgm:cxn modelId="{3361E6C0-6188-481C-80CC-1C54C20E30BB}" type="presOf" srcId="{285FB580-1844-4AC1-8DFA-17A3D2F2E385}" destId="{C620CE46-FD91-48F3-A54F-AC44FBCADF06}" srcOrd="0" destOrd="0" presId="urn:microsoft.com/office/officeart/2005/8/layout/chevron2"/>
    <dgm:cxn modelId="{1B358FC7-E943-45E1-9493-053D2D00DA17}" srcId="{198C77A3-8F0A-489D-BF8C-080FA81713E6}" destId="{E11134A8-A5A5-4469-9DF3-319B705AD774}" srcOrd="1" destOrd="0" parTransId="{6E6DD2DC-89DC-42CE-A746-DBC6D0A96004}" sibTransId="{BA6BC271-526F-40FC-9F14-CF4F61622BB9}"/>
    <dgm:cxn modelId="{C3F2DED2-0FBB-4E25-849E-4C645DAB8BC8}" type="presOf" srcId="{615974C0-1AD6-442A-B89F-A3BA3F3207A3}" destId="{F4B50221-A637-4A65-B378-05DBD3A04739}" srcOrd="0" destOrd="0" presId="urn:microsoft.com/office/officeart/2005/8/layout/chevron2"/>
    <dgm:cxn modelId="{A8A000D4-120C-4870-B7C8-BCB086BCA570}" type="presOf" srcId="{805B6760-4789-46C9-B3CE-0DA7748E7706}" destId="{79925444-AD10-4A8C-B872-85049F03E743}" srcOrd="0" destOrd="0" presId="urn:microsoft.com/office/officeart/2005/8/layout/chevron2"/>
    <dgm:cxn modelId="{215AC0D8-1BF3-4E43-B8FF-656273FDFBB6}" type="presOf" srcId="{202D05B4-2081-4654-9937-AD56BCC905CC}" destId="{79925444-AD10-4A8C-B872-85049F03E743}" srcOrd="0" destOrd="1" presId="urn:microsoft.com/office/officeart/2005/8/layout/chevron2"/>
    <dgm:cxn modelId="{3E7B24DF-83A7-4D76-8CE8-CE11F2703818}" srcId="{CEF64B6C-BF8D-4B84-9072-B439048AA0EE}" destId="{1ED577AD-8111-41FD-8865-68838F17F98D}" srcOrd="0" destOrd="0" parTransId="{72CEBD83-C067-49AA-88FB-6FD0732E432C}" sibTransId="{02E23AAB-308C-4E54-BE3C-509B1DB62726}"/>
    <dgm:cxn modelId="{A6DA35E1-5AA6-4952-B503-397A4ACF22A0}" type="presOf" srcId="{E11134A8-A5A5-4469-9DF3-319B705AD774}" destId="{E52B1864-E74F-4AEC-B3A2-000CBFCC1621}" srcOrd="0" destOrd="2" presId="urn:microsoft.com/office/officeart/2005/8/layout/chevron2"/>
    <dgm:cxn modelId="{F28428E3-6415-4D56-B891-DDB9EFACAB44}" srcId="{198C77A3-8F0A-489D-BF8C-080FA81713E6}" destId="{62BD4A1F-188F-4E2A-BC8C-14069AC4EC8D}" srcOrd="0" destOrd="0" parTransId="{3B4595B0-2B26-493E-8002-6B2ED9DBE705}" sibTransId="{E2DDFEC5-88FC-47E2-AD07-51D3E7E532FB}"/>
    <dgm:cxn modelId="{0C490BEA-51EA-430B-A7F3-0BD1B0D61BD0}" srcId="{A7802C13-F51E-4315-9A76-018C820C8CA5}" destId="{A051537C-C6D5-4E24-853A-F9315992BAA3}" srcOrd="0" destOrd="0" parTransId="{1B446E64-38B1-41DE-BAE1-9BA561FF8CD6}" sibTransId="{C5CD28E9-555D-4DE2-8206-35642BC3347B}"/>
    <dgm:cxn modelId="{20EA1AF0-9625-4066-8872-CFB45D77769D}" srcId="{615974C0-1AD6-442A-B89F-A3BA3F3207A3}" destId="{285FB580-1844-4AC1-8DFA-17A3D2F2E385}" srcOrd="0" destOrd="0" parTransId="{CB2BEED0-4C22-4593-B3E2-87480F7F7254}" sibTransId="{02C0F355-943F-4AB9-BE7E-9323D32E0CA3}"/>
    <dgm:cxn modelId="{AA9C34F2-B645-4175-93FD-27106CA722E9}" type="presOf" srcId="{198C77A3-8F0A-489D-BF8C-080FA81713E6}" destId="{E52B1864-E74F-4AEC-B3A2-000CBFCC1621}" srcOrd="0" destOrd="0" presId="urn:microsoft.com/office/officeart/2005/8/layout/chevron2"/>
    <dgm:cxn modelId="{4B43C1FB-4A8F-4859-AC0E-B8B8E2C2AFAC}" srcId="{615974C0-1AD6-442A-B89F-A3BA3F3207A3}" destId="{CEF64B6C-BF8D-4B84-9072-B439048AA0EE}" srcOrd="4" destOrd="0" parTransId="{C3A5C07C-E7FE-46C7-B321-0E4C717EF31A}" sibTransId="{529A2A36-1F50-4CB4-9E71-BBCF0B788230}"/>
    <dgm:cxn modelId="{884345DC-F2E4-44FB-984E-30CCC9F7F030}" type="presParOf" srcId="{F4B50221-A637-4A65-B378-05DBD3A04739}" destId="{FB0B2A73-F772-4983-BFAE-DBCB673B7207}" srcOrd="0" destOrd="0" presId="urn:microsoft.com/office/officeart/2005/8/layout/chevron2"/>
    <dgm:cxn modelId="{46BB6767-DD35-40EA-84E8-061E47C5ABE9}" type="presParOf" srcId="{FB0B2A73-F772-4983-BFAE-DBCB673B7207}" destId="{C620CE46-FD91-48F3-A54F-AC44FBCADF06}" srcOrd="0" destOrd="0" presId="urn:microsoft.com/office/officeart/2005/8/layout/chevron2"/>
    <dgm:cxn modelId="{DEB95979-4C71-496C-B2DF-C617809B9AA2}" type="presParOf" srcId="{FB0B2A73-F772-4983-BFAE-DBCB673B7207}" destId="{E52B1864-E74F-4AEC-B3A2-000CBFCC1621}" srcOrd="1" destOrd="0" presId="urn:microsoft.com/office/officeart/2005/8/layout/chevron2"/>
    <dgm:cxn modelId="{0035377D-77D4-4811-8E80-CE591D5B7DD6}" type="presParOf" srcId="{F4B50221-A637-4A65-B378-05DBD3A04739}" destId="{26C73E86-30C0-4C72-A18E-B4257FB2D9D8}" srcOrd="1" destOrd="0" presId="urn:microsoft.com/office/officeart/2005/8/layout/chevron2"/>
    <dgm:cxn modelId="{57A1C7C0-08FD-4D80-A934-50B0E1BE8143}" type="presParOf" srcId="{F4B50221-A637-4A65-B378-05DBD3A04739}" destId="{29E5BD8F-C09D-4318-A170-75664C13DC81}" srcOrd="2" destOrd="0" presId="urn:microsoft.com/office/officeart/2005/8/layout/chevron2"/>
    <dgm:cxn modelId="{D3C30599-18AB-4E40-BBAD-4D4ABD29E4F4}" type="presParOf" srcId="{29E5BD8F-C09D-4318-A170-75664C13DC81}" destId="{5AC2748C-321B-4D46-9EAF-56048E5DB915}" srcOrd="0" destOrd="0" presId="urn:microsoft.com/office/officeart/2005/8/layout/chevron2"/>
    <dgm:cxn modelId="{FBF8CF6D-8B4C-41B1-ACBB-D61F9A1DB4E4}" type="presParOf" srcId="{29E5BD8F-C09D-4318-A170-75664C13DC81}" destId="{3BBC7223-7A70-41C0-A5DC-4FECE640656B}" srcOrd="1" destOrd="0" presId="urn:microsoft.com/office/officeart/2005/8/layout/chevron2"/>
    <dgm:cxn modelId="{4417CA3A-D252-4E56-8433-070DEF091030}" type="presParOf" srcId="{F4B50221-A637-4A65-B378-05DBD3A04739}" destId="{69354C6E-BF9A-401B-9D7F-894101687E4E}" srcOrd="3" destOrd="0" presId="urn:microsoft.com/office/officeart/2005/8/layout/chevron2"/>
    <dgm:cxn modelId="{1084825E-3476-441C-B3C6-A2BFFFDCD3FD}" type="presParOf" srcId="{F4B50221-A637-4A65-B378-05DBD3A04739}" destId="{A9383344-C529-4F4F-9540-413C33CAEA3F}" srcOrd="4" destOrd="0" presId="urn:microsoft.com/office/officeart/2005/8/layout/chevron2"/>
    <dgm:cxn modelId="{1C288959-A8B8-432E-B710-90A042B9FF5C}" type="presParOf" srcId="{A9383344-C529-4F4F-9540-413C33CAEA3F}" destId="{EE63EF1C-9285-4E35-A6BD-4D03A084D6AF}" srcOrd="0" destOrd="0" presId="urn:microsoft.com/office/officeart/2005/8/layout/chevron2"/>
    <dgm:cxn modelId="{BB2B4B20-1605-4171-AA2E-0AE648FD08B4}" type="presParOf" srcId="{A9383344-C529-4F4F-9540-413C33CAEA3F}" destId="{477A4118-54A4-4272-9D09-AA87FF29D262}" srcOrd="1" destOrd="0" presId="urn:microsoft.com/office/officeart/2005/8/layout/chevron2"/>
    <dgm:cxn modelId="{F3485008-BCAC-45D1-BEBB-838407150E98}" type="presParOf" srcId="{F4B50221-A637-4A65-B378-05DBD3A04739}" destId="{7E2D1B57-568A-4629-BA4D-010C952E6341}" srcOrd="5" destOrd="0" presId="urn:microsoft.com/office/officeart/2005/8/layout/chevron2"/>
    <dgm:cxn modelId="{6DB65B62-D8E4-46C2-84BF-713E88492058}" type="presParOf" srcId="{F4B50221-A637-4A65-B378-05DBD3A04739}" destId="{918F2392-E2E3-4512-8878-029318726DDB}" srcOrd="6" destOrd="0" presId="urn:microsoft.com/office/officeart/2005/8/layout/chevron2"/>
    <dgm:cxn modelId="{4BA9E469-C44F-4BD0-89C1-EE4BD3750CC7}" type="presParOf" srcId="{918F2392-E2E3-4512-8878-029318726DDB}" destId="{A7B2428F-928C-4C0A-840E-900EEDB47DAE}" srcOrd="0" destOrd="0" presId="urn:microsoft.com/office/officeart/2005/8/layout/chevron2"/>
    <dgm:cxn modelId="{31621B36-5E86-4D04-AD2C-1DB3523441FF}" type="presParOf" srcId="{918F2392-E2E3-4512-8878-029318726DDB}" destId="{79925444-AD10-4A8C-B872-85049F03E743}" srcOrd="1" destOrd="0" presId="urn:microsoft.com/office/officeart/2005/8/layout/chevron2"/>
    <dgm:cxn modelId="{C26648E5-545D-4B82-B3C7-CC9859A6C536}" type="presParOf" srcId="{F4B50221-A637-4A65-B378-05DBD3A04739}" destId="{580CADC0-D7B0-4C23-9AB8-1CD41507F98D}" srcOrd="7" destOrd="0" presId="urn:microsoft.com/office/officeart/2005/8/layout/chevron2"/>
    <dgm:cxn modelId="{329CCFDD-74C2-48E0-B97B-24E6872E016E}" type="presParOf" srcId="{F4B50221-A637-4A65-B378-05DBD3A04739}" destId="{4E5DFDC9-4C27-4857-A1CB-B741ADCD2461}" srcOrd="8" destOrd="0" presId="urn:microsoft.com/office/officeart/2005/8/layout/chevron2"/>
    <dgm:cxn modelId="{67974F52-B196-40D9-96BE-F51AB782CCCC}" type="presParOf" srcId="{4E5DFDC9-4C27-4857-A1CB-B741ADCD2461}" destId="{3F67DAC8-8BFB-4117-B05F-7155967EABDE}" srcOrd="0" destOrd="0" presId="urn:microsoft.com/office/officeart/2005/8/layout/chevron2"/>
    <dgm:cxn modelId="{FC5C212A-38CB-4A51-99D9-86C62623E2CD}" type="presParOf" srcId="{4E5DFDC9-4C27-4857-A1CB-B741ADCD2461}" destId="{92D6D2D4-E44A-410C-8ED5-43447928F5BD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15974C0-1AD6-442A-B89F-A3BA3F3207A3}" type="doc">
      <dgm:prSet loTypeId="urn:microsoft.com/office/officeart/2005/8/layout/chevron2" loCatId="process" qsTypeId="urn:microsoft.com/office/officeart/2005/8/quickstyle/simple4" qsCatId="simple" csTypeId="urn:microsoft.com/office/officeart/2005/8/colors/colorful3" csCatId="colorful" phldr="1"/>
      <dgm:spPr/>
      <dgm:t>
        <a:bodyPr/>
        <a:lstStyle/>
        <a:p>
          <a:endParaRPr lang="fr-FR"/>
        </a:p>
      </dgm:t>
    </dgm:pt>
    <dgm:pt modelId="{285FB580-1844-4AC1-8DFA-17A3D2F2E385}">
      <dgm:prSet phldrT="[Texte]" custT="1"/>
      <dgm:spPr/>
      <dgm:t>
        <a:bodyPr anchor="t"/>
        <a:lstStyle/>
        <a:p>
          <a:pPr algn="ctr"/>
          <a:r>
            <a:rPr lang="fr-FR" sz="2400" b="0">
              <a:latin typeface="Tw Cen MT Condensed Extra Bold" panose="020B0803020202020204" pitchFamily="34" charset="0"/>
            </a:rPr>
            <a:t>1</a:t>
          </a:r>
        </a:p>
      </dgm:t>
    </dgm:pt>
    <dgm:pt modelId="{CB2BEED0-4C22-4593-B3E2-87480F7F7254}" type="parTrans" cxnId="{20EA1AF0-9625-4066-8872-CFB45D77769D}">
      <dgm:prSet/>
      <dgm:spPr/>
      <dgm:t>
        <a:bodyPr/>
        <a:lstStyle/>
        <a:p>
          <a:endParaRPr lang="fr-FR"/>
        </a:p>
      </dgm:t>
    </dgm:pt>
    <dgm:pt modelId="{02C0F355-943F-4AB9-BE7E-9323D32E0CA3}" type="sibTrans" cxnId="{20EA1AF0-9625-4066-8872-CFB45D77769D}">
      <dgm:prSet/>
      <dgm:spPr/>
      <dgm:t>
        <a:bodyPr/>
        <a:lstStyle/>
        <a:p>
          <a:endParaRPr lang="fr-FR"/>
        </a:p>
      </dgm:t>
    </dgm:pt>
    <dgm:pt modelId="{A7802C13-F51E-4315-9A76-018C820C8CA5}">
      <dgm:prSet phldrT="[Texte]" custT="1"/>
      <dgm:spPr/>
      <dgm:t>
        <a:bodyPr anchor="ctr"/>
        <a:lstStyle/>
        <a:p>
          <a:pPr algn="ctr"/>
          <a:r>
            <a:rPr lang="fr-FR" sz="2400" b="0">
              <a:latin typeface="Tw Cen MT Condensed Extra Bold" panose="020B0803020202020204" pitchFamily="34" charset="0"/>
            </a:rPr>
            <a:t>2</a:t>
          </a:r>
          <a:endParaRPr lang="fr-FR" sz="2400" b="0">
            <a:latin typeface="+mn-lt"/>
          </a:endParaRPr>
        </a:p>
      </dgm:t>
    </dgm:pt>
    <dgm:pt modelId="{77FD5400-E91E-414E-8EDD-DD2B42FC898B}" type="parTrans" cxnId="{0E23E2AC-21D9-4B60-9663-B6082EE875FD}">
      <dgm:prSet/>
      <dgm:spPr/>
      <dgm:t>
        <a:bodyPr/>
        <a:lstStyle/>
        <a:p>
          <a:endParaRPr lang="fr-FR"/>
        </a:p>
      </dgm:t>
    </dgm:pt>
    <dgm:pt modelId="{F09828F9-68CE-43CA-B6DE-584F25EC8BE6}" type="sibTrans" cxnId="{0E23E2AC-21D9-4B60-9663-B6082EE875FD}">
      <dgm:prSet/>
      <dgm:spPr/>
      <dgm:t>
        <a:bodyPr/>
        <a:lstStyle/>
        <a:p>
          <a:endParaRPr lang="fr-FR"/>
        </a:p>
      </dgm:t>
    </dgm:pt>
    <dgm:pt modelId="{198C77A3-8F0A-489D-BF8C-080FA81713E6}">
      <dgm:prSet phldrT="[Texte]" custT="1"/>
      <dgm:spPr/>
      <dgm:t>
        <a:bodyPr anchor="ctr"/>
        <a:lstStyle/>
        <a:p>
          <a:pPr algn="l"/>
          <a:r>
            <a:rPr lang="fr-FR" sz="900" b="1"/>
            <a:t> Saisie du montant des frais de formation à rembourser à l'organisme</a:t>
          </a:r>
          <a:endParaRPr lang="fr-FR" sz="900" b="0">
            <a:latin typeface="+mn-lt"/>
          </a:endParaRPr>
        </a:p>
      </dgm:t>
    </dgm:pt>
    <dgm:pt modelId="{2D4B5990-9BE0-4A90-BC23-61CF8B7BA9C2}" type="parTrans" cxnId="{0BB52565-BD32-47C1-854B-C2ACA2314F41}">
      <dgm:prSet/>
      <dgm:spPr/>
      <dgm:t>
        <a:bodyPr/>
        <a:lstStyle/>
        <a:p>
          <a:endParaRPr lang="fr-FR"/>
        </a:p>
      </dgm:t>
    </dgm:pt>
    <dgm:pt modelId="{A8303B65-567C-424C-98C8-77BB236BF25F}" type="sibTrans" cxnId="{0BB52565-BD32-47C1-854B-C2ACA2314F41}">
      <dgm:prSet/>
      <dgm:spPr/>
      <dgm:t>
        <a:bodyPr/>
        <a:lstStyle/>
        <a:p>
          <a:endParaRPr lang="fr-FR"/>
        </a:p>
      </dgm:t>
    </dgm:pt>
    <dgm:pt modelId="{62BD4A1F-188F-4E2A-BC8C-14069AC4EC8D}">
      <dgm:prSet phldrT="[Texte]" custT="1"/>
      <dgm:spPr/>
      <dgm:t>
        <a:bodyPr anchor="ctr"/>
        <a:lstStyle/>
        <a:p>
          <a:pPr algn="l"/>
          <a:r>
            <a:rPr lang="fr-FR" sz="900" b="0">
              <a:latin typeface="+mn-lt"/>
            </a:rPr>
            <a:t> Montant correspondant au devis (à joindre à la demande)</a:t>
          </a:r>
        </a:p>
      </dgm:t>
    </dgm:pt>
    <dgm:pt modelId="{3B4595B0-2B26-493E-8002-6B2ED9DBE705}" type="parTrans" cxnId="{F28428E3-6415-4D56-B891-DDB9EFACAB44}">
      <dgm:prSet/>
      <dgm:spPr/>
      <dgm:t>
        <a:bodyPr/>
        <a:lstStyle/>
        <a:p>
          <a:endParaRPr lang="fr-FR"/>
        </a:p>
      </dgm:t>
    </dgm:pt>
    <dgm:pt modelId="{E2DDFEC5-88FC-47E2-AD07-51D3E7E532FB}" type="sibTrans" cxnId="{F28428E3-6415-4D56-B891-DDB9EFACAB44}">
      <dgm:prSet/>
      <dgm:spPr/>
      <dgm:t>
        <a:bodyPr/>
        <a:lstStyle/>
        <a:p>
          <a:endParaRPr lang="fr-FR"/>
        </a:p>
      </dgm:t>
    </dgm:pt>
    <dgm:pt modelId="{A051537C-C6D5-4E24-853A-F9315992BAA3}">
      <dgm:prSet phldrT="[Texte]" custT="1"/>
      <dgm:spPr/>
      <dgm:t>
        <a:bodyPr anchor="ctr"/>
        <a:lstStyle/>
        <a:p>
          <a:pPr algn="l"/>
          <a:r>
            <a:rPr lang="fr-FR" sz="900" b="1">
              <a:latin typeface="+mn-lt"/>
            </a:rPr>
            <a:t> Saisie du montant total des frais d'inscription prévus</a:t>
          </a:r>
        </a:p>
      </dgm:t>
    </dgm:pt>
    <dgm:pt modelId="{1B446E64-38B1-41DE-BAE1-9BA561FF8CD6}" type="parTrans" cxnId="{0C490BEA-51EA-430B-A7F3-0BD1B0D61BD0}">
      <dgm:prSet/>
      <dgm:spPr/>
      <dgm:t>
        <a:bodyPr/>
        <a:lstStyle/>
        <a:p>
          <a:endParaRPr lang="fr-FR"/>
        </a:p>
      </dgm:t>
    </dgm:pt>
    <dgm:pt modelId="{C5CD28E9-555D-4DE2-8206-35642BC3347B}" type="sibTrans" cxnId="{0C490BEA-51EA-430B-A7F3-0BD1B0D61BD0}">
      <dgm:prSet/>
      <dgm:spPr/>
      <dgm:t>
        <a:bodyPr/>
        <a:lstStyle/>
        <a:p>
          <a:endParaRPr lang="fr-FR"/>
        </a:p>
      </dgm:t>
    </dgm:pt>
    <dgm:pt modelId="{F4B50221-A637-4A65-B378-05DBD3A04739}" type="pres">
      <dgm:prSet presAssocID="{615974C0-1AD6-442A-B89F-A3BA3F3207A3}" presName="linearFlow" presStyleCnt="0">
        <dgm:presLayoutVars>
          <dgm:dir/>
          <dgm:animLvl val="lvl"/>
          <dgm:resizeHandles val="exact"/>
        </dgm:presLayoutVars>
      </dgm:prSet>
      <dgm:spPr/>
    </dgm:pt>
    <dgm:pt modelId="{FB0B2A73-F772-4983-BFAE-DBCB673B7207}" type="pres">
      <dgm:prSet presAssocID="{285FB580-1844-4AC1-8DFA-17A3D2F2E385}" presName="composite" presStyleCnt="0"/>
      <dgm:spPr/>
    </dgm:pt>
    <dgm:pt modelId="{C620CE46-FD91-48F3-A54F-AC44FBCADF06}" type="pres">
      <dgm:prSet presAssocID="{285FB580-1844-4AC1-8DFA-17A3D2F2E385}" presName="parentText" presStyleLbl="alignNode1" presStyleIdx="0" presStyleCnt="2">
        <dgm:presLayoutVars>
          <dgm:chMax val="1"/>
          <dgm:bulletEnabled val="1"/>
        </dgm:presLayoutVars>
      </dgm:prSet>
      <dgm:spPr>
        <a:prstGeom prst="chevron">
          <a:avLst/>
        </a:prstGeom>
      </dgm:spPr>
    </dgm:pt>
    <dgm:pt modelId="{E52B1864-E74F-4AEC-B3A2-000CBFCC1621}" type="pres">
      <dgm:prSet presAssocID="{285FB580-1844-4AC1-8DFA-17A3D2F2E385}" presName="descendantText" presStyleLbl="alignAcc1" presStyleIdx="0" presStyleCnt="2" custLinFactNeighborY="-3975">
        <dgm:presLayoutVars>
          <dgm:bulletEnabled val="1"/>
        </dgm:presLayoutVars>
      </dgm:prSet>
      <dgm:spPr/>
    </dgm:pt>
    <dgm:pt modelId="{26C73E86-30C0-4C72-A18E-B4257FB2D9D8}" type="pres">
      <dgm:prSet presAssocID="{02C0F355-943F-4AB9-BE7E-9323D32E0CA3}" presName="sp" presStyleCnt="0"/>
      <dgm:spPr/>
    </dgm:pt>
    <dgm:pt modelId="{29E5BD8F-C09D-4318-A170-75664C13DC81}" type="pres">
      <dgm:prSet presAssocID="{A7802C13-F51E-4315-9A76-018C820C8CA5}" presName="composite" presStyleCnt="0"/>
      <dgm:spPr/>
    </dgm:pt>
    <dgm:pt modelId="{5AC2748C-321B-4D46-9EAF-56048E5DB915}" type="pres">
      <dgm:prSet presAssocID="{A7802C13-F51E-4315-9A76-018C820C8CA5}" presName="parentText" presStyleLbl="alignNode1" presStyleIdx="1" presStyleCnt="2">
        <dgm:presLayoutVars>
          <dgm:chMax val="1"/>
          <dgm:bulletEnabled val="1"/>
        </dgm:presLayoutVars>
      </dgm:prSet>
      <dgm:spPr/>
    </dgm:pt>
    <dgm:pt modelId="{3BBC7223-7A70-41C0-A5DC-4FECE640656B}" type="pres">
      <dgm:prSet presAssocID="{A7802C13-F51E-4315-9A76-018C820C8CA5}" presName="descendantText" presStyleLbl="alignAcc1" presStyleIdx="1" presStyleCnt="2">
        <dgm:presLayoutVars>
          <dgm:bulletEnabled val="1"/>
        </dgm:presLayoutVars>
      </dgm:prSet>
      <dgm:spPr/>
    </dgm:pt>
  </dgm:ptLst>
  <dgm:cxnLst>
    <dgm:cxn modelId="{0BB52565-BD32-47C1-854B-C2ACA2314F41}" srcId="{285FB580-1844-4AC1-8DFA-17A3D2F2E385}" destId="{198C77A3-8F0A-489D-BF8C-080FA81713E6}" srcOrd="0" destOrd="0" parTransId="{2D4B5990-9BE0-4A90-BC23-61CF8B7BA9C2}" sibTransId="{A8303B65-567C-424C-98C8-77BB236BF25F}"/>
    <dgm:cxn modelId="{F4EB5348-ABD1-4F57-8F09-DF0A3BADF8B2}" type="presOf" srcId="{A7802C13-F51E-4315-9A76-018C820C8CA5}" destId="{5AC2748C-321B-4D46-9EAF-56048E5DB915}" srcOrd="0" destOrd="0" presId="urn:microsoft.com/office/officeart/2005/8/layout/chevron2"/>
    <dgm:cxn modelId="{BE94F34A-9987-42AF-A932-43AD2CDF9DD0}" type="presOf" srcId="{615974C0-1AD6-442A-B89F-A3BA3F3207A3}" destId="{F4B50221-A637-4A65-B378-05DBD3A04739}" srcOrd="0" destOrd="0" presId="urn:microsoft.com/office/officeart/2005/8/layout/chevron2"/>
    <dgm:cxn modelId="{74736F58-289A-4A73-860A-050C2D9804C0}" type="presOf" srcId="{285FB580-1844-4AC1-8DFA-17A3D2F2E385}" destId="{C620CE46-FD91-48F3-A54F-AC44FBCADF06}" srcOrd="0" destOrd="0" presId="urn:microsoft.com/office/officeart/2005/8/layout/chevron2"/>
    <dgm:cxn modelId="{F74A507B-EF85-4657-9A49-2B9BDF021EF5}" type="presOf" srcId="{A051537C-C6D5-4E24-853A-F9315992BAA3}" destId="{3BBC7223-7A70-41C0-A5DC-4FECE640656B}" srcOrd="0" destOrd="0" presId="urn:microsoft.com/office/officeart/2005/8/layout/chevron2"/>
    <dgm:cxn modelId="{6A9AFB7F-903E-4170-82FA-2EB30D7B3C3D}" type="presOf" srcId="{198C77A3-8F0A-489D-BF8C-080FA81713E6}" destId="{E52B1864-E74F-4AEC-B3A2-000CBFCC1621}" srcOrd="0" destOrd="0" presId="urn:microsoft.com/office/officeart/2005/8/layout/chevron2"/>
    <dgm:cxn modelId="{DE9CE48F-5768-46F6-AF64-87E63D474794}" type="presOf" srcId="{62BD4A1F-188F-4E2A-BC8C-14069AC4EC8D}" destId="{E52B1864-E74F-4AEC-B3A2-000CBFCC1621}" srcOrd="0" destOrd="1" presId="urn:microsoft.com/office/officeart/2005/8/layout/chevron2"/>
    <dgm:cxn modelId="{0E23E2AC-21D9-4B60-9663-B6082EE875FD}" srcId="{615974C0-1AD6-442A-B89F-A3BA3F3207A3}" destId="{A7802C13-F51E-4315-9A76-018C820C8CA5}" srcOrd="1" destOrd="0" parTransId="{77FD5400-E91E-414E-8EDD-DD2B42FC898B}" sibTransId="{F09828F9-68CE-43CA-B6DE-584F25EC8BE6}"/>
    <dgm:cxn modelId="{F28428E3-6415-4D56-B891-DDB9EFACAB44}" srcId="{198C77A3-8F0A-489D-BF8C-080FA81713E6}" destId="{62BD4A1F-188F-4E2A-BC8C-14069AC4EC8D}" srcOrd="0" destOrd="0" parTransId="{3B4595B0-2B26-493E-8002-6B2ED9DBE705}" sibTransId="{E2DDFEC5-88FC-47E2-AD07-51D3E7E532FB}"/>
    <dgm:cxn modelId="{0C490BEA-51EA-430B-A7F3-0BD1B0D61BD0}" srcId="{A7802C13-F51E-4315-9A76-018C820C8CA5}" destId="{A051537C-C6D5-4E24-853A-F9315992BAA3}" srcOrd="0" destOrd="0" parTransId="{1B446E64-38B1-41DE-BAE1-9BA561FF8CD6}" sibTransId="{C5CD28E9-555D-4DE2-8206-35642BC3347B}"/>
    <dgm:cxn modelId="{20EA1AF0-9625-4066-8872-CFB45D77769D}" srcId="{615974C0-1AD6-442A-B89F-A3BA3F3207A3}" destId="{285FB580-1844-4AC1-8DFA-17A3D2F2E385}" srcOrd="0" destOrd="0" parTransId="{CB2BEED0-4C22-4593-B3E2-87480F7F7254}" sibTransId="{02C0F355-943F-4AB9-BE7E-9323D32E0CA3}"/>
    <dgm:cxn modelId="{2ECAC922-67A6-4FFF-995B-FAEB6E300B6D}" type="presParOf" srcId="{F4B50221-A637-4A65-B378-05DBD3A04739}" destId="{FB0B2A73-F772-4983-BFAE-DBCB673B7207}" srcOrd="0" destOrd="0" presId="urn:microsoft.com/office/officeart/2005/8/layout/chevron2"/>
    <dgm:cxn modelId="{A722ABBC-A3A2-44BC-812F-9368AF246697}" type="presParOf" srcId="{FB0B2A73-F772-4983-BFAE-DBCB673B7207}" destId="{C620CE46-FD91-48F3-A54F-AC44FBCADF06}" srcOrd="0" destOrd="0" presId="urn:microsoft.com/office/officeart/2005/8/layout/chevron2"/>
    <dgm:cxn modelId="{D3C74642-6FB3-4524-8AD2-CE82B9AEA429}" type="presParOf" srcId="{FB0B2A73-F772-4983-BFAE-DBCB673B7207}" destId="{E52B1864-E74F-4AEC-B3A2-000CBFCC1621}" srcOrd="1" destOrd="0" presId="urn:microsoft.com/office/officeart/2005/8/layout/chevron2"/>
    <dgm:cxn modelId="{3A1E05F9-060A-439E-88B1-DB64A08A3E85}" type="presParOf" srcId="{F4B50221-A637-4A65-B378-05DBD3A04739}" destId="{26C73E86-30C0-4C72-A18E-B4257FB2D9D8}" srcOrd="1" destOrd="0" presId="urn:microsoft.com/office/officeart/2005/8/layout/chevron2"/>
    <dgm:cxn modelId="{BF056565-2AB9-4EFF-A790-C0A6310CFE87}" type="presParOf" srcId="{F4B50221-A637-4A65-B378-05DBD3A04739}" destId="{29E5BD8F-C09D-4318-A170-75664C13DC81}" srcOrd="2" destOrd="0" presId="urn:microsoft.com/office/officeart/2005/8/layout/chevron2"/>
    <dgm:cxn modelId="{F71D538D-CFA3-4C21-A636-A08AB6FD9476}" type="presParOf" srcId="{29E5BD8F-C09D-4318-A170-75664C13DC81}" destId="{5AC2748C-321B-4D46-9EAF-56048E5DB915}" srcOrd="0" destOrd="0" presId="urn:microsoft.com/office/officeart/2005/8/layout/chevron2"/>
    <dgm:cxn modelId="{F76B9D39-7615-46AE-BA23-B65594B87750}" type="presParOf" srcId="{29E5BD8F-C09D-4318-A170-75664C13DC81}" destId="{3BBC7223-7A70-41C0-A5DC-4FECE640656B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20CE46-FD91-48F3-A54F-AC44FBCADF06}">
      <dsp:nvSpPr>
        <dsp:cNvPr id="0" name=""/>
        <dsp:cNvSpPr/>
      </dsp:nvSpPr>
      <dsp:spPr>
        <a:xfrm rot="5400000">
          <a:off x="-209716" y="215182"/>
          <a:ext cx="1398110" cy="978677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1</a:t>
          </a:r>
        </a:p>
      </dsp:txBody>
      <dsp:txXfrm rot="-5400000">
        <a:off x="1" y="494805"/>
        <a:ext cx="978677" cy="419433"/>
      </dsp:txXfrm>
    </dsp:sp>
    <dsp:sp modelId="{E52B1864-E74F-4AEC-B3A2-000CBFCC1621}">
      <dsp:nvSpPr>
        <dsp:cNvPr id="0" name=""/>
        <dsp:cNvSpPr/>
      </dsp:nvSpPr>
      <dsp:spPr>
        <a:xfrm rot="5400000">
          <a:off x="3778039" y="-2793896"/>
          <a:ext cx="909249" cy="6507974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Saisie des informations administratives : </a:t>
          </a:r>
          <a:endParaRPr lang="fr-FR" sz="1200" b="0" kern="1200">
            <a:latin typeface="+mn-lt"/>
          </a:endParaRP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0" kern="1200">
              <a:latin typeface="+mn-lt"/>
            </a:rPr>
            <a:t> Nom de l'établissement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0" kern="1200">
              <a:latin typeface="+mn-lt"/>
            </a:rPr>
            <a:t> Nom et prénom de l'agent</a:t>
          </a:r>
        </a:p>
      </dsp:txBody>
      <dsp:txXfrm rot="-5400000">
        <a:off x="978677" y="49852"/>
        <a:ext cx="6463588" cy="820477"/>
      </dsp:txXfrm>
    </dsp:sp>
    <dsp:sp modelId="{5AC2748C-321B-4D46-9EAF-56048E5DB915}">
      <dsp:nvSpPr>
        <dsp:cNvPr id="0" name=""/>
        <dsp:cNvSpPr/>
      </dsp:nvSpPr>
      <dsp:spPr>
        <a:xfrm rot="5400000">
          <a:off x="-209716" y="1498840"/>
          <a:ext cx="1398110" cy="978677"/>
        </a:xfrm>
        <a:prstGeom prst="chevron">
          <a:avLst/>
        </a:prstGeom>
        <a:gradFill rotWithShape="0">
          <a:gsLst>
            <a:gs pos="0">
              <a:schemeClr val="accent3">
                <a:hueOff val="2812566"/>
                <a:satOff val="-4220"/>
                <a:lumOff val="-686"/>
                <a:alphaOff val="0"/>
                <a:shade val="51000"/>
                <a:satMod val="130000"/>
              </a:schemeClr>
            </a:gs>
            <a:gs pos="80000">
              <a:schemeClr val="accent3">
                <a:hueOff val="2812566"/>
                <a:satOff val="-4220"/>
                <a:lumOff val="-686"/>
                <a:alphaOff val="0"/>
                <a:shade val="93000"/>
                <a:satMod val="130000"/>
              </a:schemeClr>
            </a:gs>
            <a:gs pos="100000">
              <a:schemeClr val="accent3">
                <a:hueOff val="2812566"/>
                <a:satOff val="-4220"/>
                <a:lumOff val="-686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2812566"/>
              <a:satOff val="-4220"/>
              <a:lumOff val="-686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2</a:t>
          </a:r>
        </a:p>
      </dsp:txBody>
      <dsp:txXfrm rot="-5400000">
        <a:off x="1" y="1778463"/>
        <a:ext cx="978677" cy="419433"/>
      </dsp:txXfrm>
    </dsp:sp>
    <dsp:sp modelId="{3BBC7223-7A70-41C0-A5DC-4FECE640656B}">
      <dsp:nvSpPr>
        <dsp:cNvPr id="0" name=""/>
        <dsp:cNvSpPr/>
      </dsp:nvSpPr>
      <dsp:spPr>
        <a:xfrm rot="5400000">
          <a:off x="3778278" y="-1510477"/>
          <a:ext cx="908771" cy="6507974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2812566"/>
              <a:satOff val="-4220"/>
              <a:lumOff val="-686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>
              <a:latin typeface="+mn-lt"/>
            </a:rPr>
            <a:t> Sélection du diplôme à prendre en charge / intitulé de la formation</a:t>
          </a:r>
        </a:p>
      </dsp:txBody>
      <dsp:txXfrm rot="-5400000">
        <a:off x="978677" y="1333487"/>
        <a:ext cx="6463611" cy="820045"/>
      </dsp:txXfrm>
    </dsp:sp>
    <dsp:sp modelId="{EE63EF1C-9285-4E35-A6BD-4D03A084D6AF}">
      <dsp:nvSpPr>
        <dsp:cNvPr id="0" name=""/>
        <dsp:cNvSpPr/>
      </dsp:nvSpPr>
      <dsp:spPr>
        <a:xfrm rot="5400000">
          <a:off x="-209716" y="2782498"/>
          <a:ext cx="1398110" cy="978677"/>
        </a:xfrm>
        <a:prstGeom prst="chevron">
          <a:avLst/>
        </a:prstGeom>
        <a:gradFill rotWithShape="0">
          <a:gsLst>
            <a:gs pos="0">
              <a:schemeClr val="accent3">
                <a:hueOff val="5625132"/>
                <a:satOff val="-8440"/>
                <a:lumOff val="-1373"/>
                <a:alphaOff val="0"/>
                <a:shade val="51000"/>
                <a:satMod val="130000"/>
              </a:schemeClr>
            </a:gs>
            <a:gs pos="80000">
              <a:schemeClr val="accent3">
                <a:hueOff val="5625132"/>
                <a:satOff val="-8440"/>
                <a:lumOff val="-1373"/>
                <a:alphaOff val="0"/>
                <a:shade val="93000"/>
                <a:satMod val="130000"/>
              </a:schemeClr>
            </a:gs>
            <a:gs pos="100000">
              <a:schemeClr val="accent3">
                <a:hueOff val="5625132"/>
                <a:satOff val="-8440"/>
                <a:lumOff val="-1373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5625132"/>
              <a:satOff val="-8440"/>
              <a:lumOff val="-1373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3</a:t>
          </a:r>
        </a:p>
      </dsp:txBody>
      <dsp:txXfrm rot="-5400000">
        <a:off x="1" y="3062121"/>
        <a:ext cx="978677" cy="419433"/>
      </dsp:txXfrm>
    </dsp:sp>
    <dsp:sp modelId="{477A4118-54A4-4272-9D09-AA87FF29D262}">
      <dsp:nvSpPr>
        <dsp:cNvPr id="0" name=""/>
        <dsp:cNvSpPr/>
      </dsp:nvSpPr>
      <dsp:spPr>
        <a:xfrm rot="5400000">
          <a:off x="3778278" y="-226819"/>
          <a:ext cx="908771" cy="6507974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5625132"/>
              <a:satOff val="-8440"/>
              <a:lumOff val="-1373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>
              <a:latin typeface="+mn-lt"/>
            </a:rPr>
            <a:t> Saisie de la date de début &amp; de la date de fin de la formation</a:t>
          </a:r>
          <a:endParaRPr lang="fr-FR" sz="1200" b="0" kern="1200">
            <a:latin typeface="Tw Cen MT Condensed Extra Bold" panose="020B0803020202020204" pitchFamily="34" charset="0"/>
          </a:endParaRP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fr-FR" sz="1200" b="1" kern="1200"/>
        </a:p>
      </dsp:txBody>
      <dsp:txXfrm rot="-5400000">
        <a:off x="978677" y="2617145"/>
        <a:ext cx="6463611" cy="820045"/>
      </dsp:txXfrm>
    </dsp:sp>
    <dsp:sp modelId="{A7B2428F-928C-4C0A-840E-900EEDB47DAE}">
      <dsp:nvSpPr>
        <dsp:cNvPr id="0" name=""/>
        <dsp:cNvSpPr/>
      </dsp:nvSpPr>
      <dsp:spPr>
        <a:xfrm rot="5400000">
          <a:off x="-209716" y="4066156"/>
          <a:ext cx="1398110" cy="978677"/>
        </a:xfrm>
        <a:prstGeom prst="chevron">
          <a:avLst/>
        </a:prstGeom>
        <a:gradFill rotWithShape="0">
          <a:gsLst>
            <a:gs pos="0">
              <a:schemeClr val="accent3">
                <a:hueOff val="8437698"/>
                <a:satOff val="-12660"/>
                <a:lumOff val="-2059"/>
                <a:alphaOff val="0"/>
                <a:shade val="51000"/>
                <a:satMod val="130000"/>
              </a:schemeClr>
            </a:gs>
            <a:gs pos="80000">
              <a:schemeClr val="accent3">
                <a:hueOff val="8437698"/>
                <a:satOff val="-12660"/>
                <a:lumOff val="-2059"/>
                <a:alphaOff val="0"/>
                <a:shade val="93000"/>
                <a:satMod val="130000"/>
              </a:schemeClr>
            </a:gs>
            <a:gs pos="100000">
              <a:schemeClr val="accent3">
                <a:hueOff val="8437698"/>
                <a:satOff val="-12660"/>
                <a:lumOff val="-2059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8437698"/>
              <a:satOff val="-12660"/>
              <a:lumOff val="-2059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4</a:t>
          </a:r>
          <a:endParaRPr lang="fr-FR" sz="4000" b="1" kern="1200"/>
        </a:p>
      </dsp:txBody>
      <dsp:txXfrm rot="-5400000">
        <a:off x="1" y="4345779"/>
        <a:ext cx="978677" cy="419433"/>
      </dsp:txXfrm>
    </dsp:sp>
    <dsp:sp modelId="{79925444-AD10-4A8C-B872-85049F03E743}">
      <dsp:nvSpPr>
        <dsp:cNvPr id="0" name=""/>
        <dsp:cNvSpPr/>
      </dsp:nvSpPr>
      <dsp:spPr>
        <a:xfrm rot="5400000">
          <a:off x="3778278" y="1056838"/>
          <a:ext cx="908771" cy="6507974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8437698"/>
              <a:satOff val="-12660"/>
              <a:lumOff val="-2059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Sélection du grade de l'agent ou de sa catégorie de rémunération :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kern="1200"/>
            <a:t> Parmi les </a:t>
          </a:r>
          <a:r>
            <a:rPr lang="fr-FR" sz="1200" b="1" kern="1200"/>
            <a:t>12</a:t>
          </a:r>
          <a:r>
            <a:rPr lang="fr-FR" sz="1200" kern="1200"/>
            <a:t> </a:t>
          </a:r>
          <a:r>
            <a:rPr lang="fr-FR" sz="1200" b="1" i="1" kern="1200">
              <a:solidFill>
                <a:schemeClr val="accent1"/>
              </a:solidFill>
            </a:rPr>
            <a:t>Principaux Grades </a:t>
          </a:r>
          <a:r>
            <a:rPr lang="fr-FR" sz="1200" kern="1200"/>
            <a:t>(représentant + de 90% des départs en EP FMEP)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kern="1200"/>
            <a:t> Ou parmi les </a:t>
          </a:r>
          <a:r>
            <a:rPr lang="fr-FR" sz="1200" b="1" kern="1200"/>
            <a:t>3</a:t>
          </a:r>
          <a:r>
            <a:rPr lang="fr-FR" sz="1200" kern="1200"/>
            <a:t> catégories de rémunération (A, B, C) pour les </a:t>
          </a:r>
          <a:r>
            <a:rPr lang="fr-FR" sz="1200" b="1" i="1" kern="1200">
              <a:solidFill>
                <a:schemeClr val="accent1"/>
              </a:solidFill>
            </a:rPr>
            <a:t>Autres Grades non listés</a:t>
          </a:r>
        </a:p>
      </dsp:txBody>
      <dsp:txXfrm rot="-5400000">
        <a:off x="978677" y="3900803"/>
        <a:ext cx="6463611" cy="820045"/>
      </dsp:txXfrm>
    </dsp:sp>
    <dsp:sp modelId="{3F67DAC8-8BFB-4117-B05F-7155967EABDE}">
      <dsp:nvSpPr>
        <dsp:cNvPr id="0" name=""/>
        <dsp:cNvSpPr/>
      </dsp:nvSpPr>
      <dsp:spPr>
        <a:xfrm rot="5400000">
          <a:off x="-209716" y="5349814"/>
          <a:ext cx="1398110" cy="978677"/>
        </a:xfrm>
        <a:prstGeom prst="chevron">
          <a:avLst/>
        </a:prstGeom>
        <a:gradFill rotWithShape="0">
          <a:gsLst>
            <a:gs pos="0">
              <a:schemeClr val="accent3"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5</a:t>
          </a:r>
        </a:p>
      </dsp:txBody>
      <dsp:txXfrm rot="-5400000">
        <a:off x="1" y="5629437"/>
        <a:ext cx="978677" cy="419433"/>
      </dsp:txXfrm>
    </dsp:sp>
    <dsp:sp modelId="{92D6D2D4-E44A-410C-8ED5-43447928F5BD}">
      <dsp:nvSpPr>
        <dsp:cNvPr id="0" name=""/>
        <dsp:cNvSpPr/>
      </dsp:nvSpPr>
      <dsp:spPr>
        <a:xfrm rot="5400000">
          <a:off x="3778278" y="2340496"/>
          <a:ext cx="908771" cy="6507974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Calcul automatique des salaires </a:t>
          </a:r>
          <a:endParaRPr lang="fr-FR" sz="1200" kern="1200"/>
        </a:p>
      </dsp:txBody>
      <dsp:txXfrm rot="-5400000">
        <a:off x="978677" y="5184461"/>
        <a:ext cx="6463611" cy="820045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20CE46-FD91-48F3-A54F-AC44FBCADF06}">
      <dsp:nvSpPr>
        <dsp:cNvPr id="0" name=""/>
        <dsp:cNvSpPr/>
      </dsp:nvSpPr>
      <dsp:spPr>
        <a:xfrm rot="5400000">
          <a:off x="-197242" y="198275"/>
          <a:ext cx="1314952" cy="920466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t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400" b="0" kern="1200">
              <a:latin typeface="Tw Cen MT Condensed Extra Bold" panose="020B0803020202020204" pitchFamily="34" charset="0"/>
            </a:rPr>
            <a:t>1</a:t>
          </a:r>
        </a:p>
      </dsp:txBody>
      <dsp:txXfrm rot="-5400000">
        <a:off x="1" y="461265"/>
        <a:ext cx="920466" cy="394486"/>
      </dsp:txXfrm>
    </dsp:sp>
    <dsp:sp modelId="{E52B1864-E74F-4AEC-B3A2-000CBFCC1621}">
      <dsp:nvSpPr>
        <dsp:cNvPr id="0" name=""/>
        <dsp:cNvSpPr/>
      </dsp:nvSpPr>
      <dsp:spPr>
        <a:xfrm rot="5400000">
          <a:off x="2251352" y="-1330886"/>
          <a:ext cx="854718" cy="3516491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5715" rIns="5715" bIns="571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1" kern="1200"/>
            <a:t> Saisie du montant des frais de formation à rembourser à l'organisme</a:t>
          </a:r>
          <a:endParaRPr lang="fr-FR" sz="900" b="0" kern="1200">
            <a:latin typeface="+mn-lt"/>
          </a:endParaRPr>
        </a:p>
        <a:p>
          <a:pPr marL="114300" lvl="2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0" kern="1200">
              <a:latin typeface="+mn-lt"/>
            </a:rPr>
            <a:t> Montant correspondant au devis (à joindre à la demande)</a:t>
          </a:r>
        </a:p>
      </dsp:txBody>
      <dsp:txXfrm rot="-5400000">
        <a:off x="920466" y="41724"/>
        <a:ext cx="3474767" cy="771270"/>
      </dsp:txXfrm>
    </dsp:sp>
    <dsp:sp modelId="{5AC2748C-321B-4D46-9EAF-56048E5DB915}">
      <dsp:nvSpPr>
        <dsp:cNvPr id="0" name=""/>
        <dsp:cNvSpPr/>
      </dsp:nvSpPr>
      <dsp:spPr>
        <a:xfrm rot="5400000">
          <a:off x="-197242" y="1210861"/>
          <a:ext cx="1314952" cy="920466"/>
        </a:xfrm>
        <a:prstGeom prst="chevron">
          <a:avLst/>
        </a:prstGeom>
        <a:gradFill rotWithShape="0">
          <a:gsLst>
            <a:gs pos="0">
              <a:schemeClr val="accent3"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400" b="0" kern="1200">
              <a:latin typeface="Tw Cen MT Condensed Extra Bold" panose="020B0803020202020204" pitchFamily="34" charset="0"/>
            </a:rPr>
            <a:t>2</a:t>
          </a:r>
          <a:endParaRPr lang="fr-FR" sz="2400" b="0" kern="1200">
            <a:latin typeface="+mn-lt"/>
          </a:endParaRPr>
        </a:p>
      </dsp:txBody>
      <dsp:txXfrm rot="-5400000">
        <a:off x="1" y="1473851"/>
        <a:ext cx="920466" cy="394486"/>
      </dsp:txXfrm>
    </dsp:sp>
    <dsp:sp modelId="{3BBC7223-7A70-41C0-A5DC-4FECE640656B}">
      <dsp:nvSpPr>
        <dsp:cNvPr id="0" name=""/>
        <dsp:cNvSpPr/>
      </dsp:nvSpPr>
      <dsp:spPr>
        <a:xfrm rot="5400000">
          <a:off x="2251352" y="-317267"/>
          <a:ext cx="854718" cy="3516491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5715" rIns="5715" bIns="571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1" kern="1200">
              <a:latin typeface="+mn-lt"/>
            </a:rPr>
            <a:t> Saisie du montant total des frais d'inscription prévus</a:t>
          </a:r>
        </a:p>
      </dsp:txBody>
      <dsp:txXfrm rot="-5400000">
        <a:off x="920466" y="1055343"/>
        <a:ext cx="3474767" cy="77127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5.pn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4.png"/><Relationship Id="rId5" Type="http://schemas.microsoft.com/office/2007/relationships/diagramDrawing" Target="../diagrams/drawing1.xml"/><Relationship Id="rId10" Type="http://schemas.openxmlformats.org/officeDocument/2006/relationships/image" Target="cid:image001.png@01D9EFE3.6E3F5800" TargetMode="External"/><Relationship Id="rId4" Type="http://schemas.openxmlformats.org/officeDocument/2006/relationships/diagramColors" Target="../diagrams/colors1.xml"/><Relationship Id="rId9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7" Type="http://schemas.openxmlformats.org/officeDocument/2006/relationships/image" Target="../media/image9.png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6" Type="http://schemas.openxmlformats.org/officeDocument/2006/relationships/image" Target="../media/image8.png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615151</xdr:colOff>
      <xdr:row>2</xdr:row>
      <xdr:rowOff>125834</xdr:rowOff>
    </xdr:from>
    <xdr:to>
      <xdr:col>10</xdr:col>
      <xdr:colOff>480556</xdr:colOff>
      <xdr:row>6</xdr:row>
      <xdr:rowOff>130540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20734697">
          <a:off x="7049818" y="443334"/>
          <a:ext cx="1220071" cy="6397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lang="fr-FR" sz="8000">
              <a:solidFill>
                <a:srgbClr val="183264"/>
              </a:solidFill>
            </a:rPr>
            <a:t>E</a:t>
          </a:r>
        </a:p>
      </xdr:txBody>
    </xdr:sp>
    <xdr:clientData/>
  </xdr:twoCellAnchor>
  <xdr:twoCellAnchor>
    <xdr:from>
      <xdr:col>2</xdr:col>
      <xdr:colOff>615463</xdr:colOff>
      <xdr:row>5</xdr:row>
      <xdr:rowOff>49299</xdr:rowOff>
    </xdr:from>
    <xdr:to>
      <xdr:col>10</xdr:col>
      <xdr:colOff>7327</xdr:colOff>
      <xdr:row>9</xdr:row>
      <xdr:rowOff>196755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67963" y="1177645"/>
          <a:ext cx="5487864" cy="792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200" b="1">
              <a:solidFill>
                <a:srgbClr val="18326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DEMANDE DE PRISE EN CHARGE </a:t>
          </a:r>
        </a:p>
        <a:p>
          <a:pPr algn="ctr"/>
          <a:r>
            <a:rPr lang="fr-FR" sz="2200" b="1">
              <a:solidFill>
                <a:srgbClr val="18326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FMEP / FQ</a:t>
          </a:r>
          <a:r>
            <a:rPr lang="fr-FR" sz="2200" b="1" baseline="0">
              <a:solidFill>
                <a:srgbClr val="18326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&amp; CPF</a:t>
          </a:r>
          <a:endParaRPr lang="fr-FR" sz="2200" b="1">
            <a:solidFill>
              <a:srgbClr val="18326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10</xdr:col>
      <xdr:colOff>221720</xdr:colOff>
      <xdr:row>7</xdr:row>
      <xdr:rowOff>77787</xdr:rowOff>
    </xdr:from>
    <xdr:to>
      <xdr:col>11</xdr:col>
      <xdr:colOff>920750</xdr:colOff>
      <xdr:row>11</xdr:row>
      <xdr:rowOff>74083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11053" y="1189037"/>
          <a:ext cx="1524530" cy="948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FR" sz="2500" b="1">
              <a:solidFill>
                <a:srgbClr val="1CAD84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+mn-lt"/>
              <a:ea typeface="+mn-ea"/>
              <a:cs typeface="+mn-cs"/>
            </a:rPr>
            <a:t>CURSUS </a:t>
          </a:r>
          <a:endParaRPr lang="fr-FR" sz="2500">
            <a:solidFill>
              <a:srgbClr val="1CAD84"/>
            </a:solidFill>
            <a:effectLst/>
          </a:endParaRPr>
        </a:p>
        <a:p>
          <a:pPr algn="r"/>
          <a:r>
            <a:rPr lang="fr-FR" sz="2500" b="1" baseline="0">
              <a:solidFill>
                <a:srgbClr val="1CAD84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+mn-lt"/>
              <a:ea typeface="+mn-ea"/>
              <a:cs typeface="+mn-cs"/>
            </a:rPr>
            <a:t>COMPLET</a:t>
          </a:r>
          <a:endParaRPr lang="fr-FR" sz="2500">
            <a:solidFill>
              <a:srgbClr val="1CAD84"/>
            </a:solidFill>
            <a:effectLst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4</xdr:col>
      <xdr:colOff>658896</xdr:colOff>
      <xdr:row>4</xdr:row>
      <xdr:rowOff>66675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590" b="42748"/>
        <a:stretch/>
      </xdr:blipFill>
      <xdr:spPr bwMode="auto">
        <a:xfrm>
          <a:off x="9525" y="0"/>
          <a:ext cx="312587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1182820</xdr:colOff>
      <xdr:row>3</xdr:row>
      <xdr:rowOff>19347</xdr:rowOff>
    </xdr:from>
    <xdr:to>
      <xdr:col>10</xdr:col>
      <xdr:colOff>333028</xdr:colOff>
      <xdr:row>7</xdr:row>
      <xdr:rowOff>45091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rot="264215">
          <a:off x="7617487" y="495597"/>
          <a:ext cx="504874" cy="6607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lang="fr-FR" sz="8000">
              <a:solidFill>
                <a:srgbClr val="8A3E98"/>
              </a:solidFill>
            </a:rPr>
            <a:t>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490864</xdr:colOff>
      <xdr:row>1</xdr:row>
      <xdr:rowOff>58376</xdr:rowOff>
    </xdr:from>
    <xdr:to>
      <xdr:col>6</xdr:col>
      <xdr:colOff>1180386</xdr:colOff>
      <xdr:row>8</xdr:row>
      <xdr:rowOff>47347</xdr:rowOff>
    </xdr:to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 rot="20734697">
          <a:off x="7282189" y="220301"/>
          <a:ext cx="689522" cy="11224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lang="fr-FR" sz="8000">
              <a:solidFill>
                <a:srgbClr val="183264"/>
              </a:solidFill>
            </a:rPr>
            <a:t>E</a:t>
          </a:r>
        </a:p>
      </xdr:txBody>
    </xdr:sp>
    <xdr:clientData/>
  </xdr:twoCellAnchor>
  <xdr:twoCellAnchor editAs="oneCell">
    <xdr:from>
      <xdr:col>0</xdr:col>
      <xdr:colOff>72858</xdr:colOff>
      <xdr:row>5</xdr:row>
      <xdr:rowOff>12636</xdr:rowOff>
    </xdr:from>
    <xdr:to>
      <xdr:col>1</xdr:col>
      <xdr:colOff>465409</xdr:colOff>
      <xdr:row>9</xdr:row>
      <xdr:rowOff>76626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58" y="822261"/>
          <a:ext cx="602101" cy="71169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2</xdr:col>
      <xdr:colOff>487974</xdr:colOff>
      <xdr:row>5</xdr:row>
      <xdr:rowOff>76748</xdr:rowOff>
    </xdr:from>
    <xdr:to>
      <xdr:col>6</xdr:col>
      <xdr:colOff>707781</xdr:colOff>
      <xdr:row>10</xdr:row>
      <xdr:rowOff>70339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802424" y="886373"/>
          <a:ext cx="5696682" cy="803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200" b="1">
              <a:solidFill>
                <a:srgbClr val="18326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DEMANDE DE PRISE EN CHARGE </a:t>
          </a:r>
        </a:p>
        <a:p>
          <a:pPr algn="ctr"/>
          <a:r>
            <a:rPr lang="fr-FR" sz="2200" b="1">
              <a:solidFill>
                <a:srgbClr val="18326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FMEP /</a:t>
          </a:r>
          <a:r>
            <a:rPr lang="fr-FR" sz="2200" b="1" baseline="0">
              <a:solidFill>
                <a:srgbClr val="18326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r-FR" sz="2200" b="1">
              <a:solidFill>
                <a:srgbClr val="18326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FQ</a:t>
          </a:r>
          <a:r>
            <a:rPr lang="fr-FR" sz="2200" b="1" baseline="0">
              <a:solidFill>
                <a:srgbClr val="18326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&amp; CPF</a:t>
          </a:r>
          <a:endParaRPr lang="fr-FR" sz="2200" b="1">
            <a:solidFill>
              <a:srgbClr val="18326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2</xdr:col>
          <xdr:colOff>142875</xdr:colOff>
          <xdr:row>45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161925</xdr:rowOff>
        </xdr:from>
        <xdr:to>
          <xdr:col>2</xdr:col>
          <xdr:colOff>142875</xdr:colOff>
          <xdr:row>46</xdr:row>
          <xdr:rowOff>171450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180975</xdr:rowOff>
        </xdr:from>
        <xdr:to>
          <xdr:col>2</xdr:col>
          <xdr:colOff>142875</xdr:colOff>
          <xdr:row>45</xdr:row>
          <xdr:rowOff>180975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161925</xdr:rowOff>
        </xdr:from>
        <xdr:to>
          <xdr:col>2</xdr:col>
          <xdr:colOff>142875</xdr:colOff>
          <xdr:row>47</xdr:row>
          <xdr:rowOff>161925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725731</xdr:colOff>
      <xdr:row>23</xdr:row>
      <xdr:rowOff>71403</xdr:rowOff>
    </xdr:from>
    <xdr:to>
      <xdr:col>6</xdr:col>
      <xdr:colOff>228827</xdr:colOff>
      <xdr:row>27</xdr:row>
      <xdr:rowOff>30012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90062">
          <a:off x="5935906" y="4090953"/>
          <a:ext cx="1084246" cy="634884"/>
        </a:xfrm>
        <a:prstGeom prst="rect">
          <a:avLst/>
        </a:prstGeom>
      </xdr:spPr>
    </xdr:pic>
    <xdr:clientData/>
  </xdr:twoCellAnchor>
  <xdr:twoCellAnchor>
    <xdr:from>
      <xdr:col>5</xdr:col>
      <xdr:colOff>899163</xdr:colOff>
      <xdr:row>41</xdr:row>
      <xdr:rowOff>147419</xdr:rowOff>
    </xdr:from>
    <xdr:to>
      <xdr:col>8</xdr:col>
      <xdr:colOff>218489</xdr:colOff>
      <xdr:row>45</xdr:row>
      <xdr:rowOff>8207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109338" y="7757894"/>
          <a:ext cx="4062776" cy="622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Code RNCP CNCP de la formation à renseigner</a:t>
          </a:r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Pensez à vérifer le statut d’une formation sur le Répertoire national des certifcations professionnelles (RNCP)</a:t>
          </a:r>
          <a:r>
            <a:rPr lang="fr-FR" sz="800" baseline="0">
              <a:latin typeface="Arial" panose="020B0604020202020204" pitchFamily="34" charset="0"/>
              <a:cs typeface="Arial" panose="020B0604020202020204" pitchFamily="34" charset="0"/>
            </a:rPr>
            <a:t> :</a:t>
          </a:r>
        </a:p>
      </xdr:txBody>
    </xdr:sp>
    <xdr:clientData/>
  </xdr:twoCellAnchor>
  <xdr:twoCellAnchor>
    <xdr:from>
      <xdr:col>7</xdr:col>
      <xdr:colOff>28575</xdr:colOff>
      <xdr:row>4</xdr:row>
      <xdr:rowOff>133351</xdr:rowOff>
    </xdr:from>
    <xdr:to>
      <xdr:col>8</xdr:col>
      <xdr:colOff>9525</xdr:colOff>
      <xdr:row>10</xdr:row>
      <xdr:rowOff>85725</xdr:rowOff>
    </xdr:to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8401050" y="781051"/>
          <a:ext cx="1562100" cy="923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FR" sz="2500" b="1">
              <a:solidFill>
                <a:srgbClr val="1CAD84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+mn-lt"/>
              <a:ea typeface="+mn-ea"/>
              <a:cs typeface="+mn-cs"/>
            </a:rPr>
            <a:t>CURSUS </a:t>
          </a:r>
          <a:endParaRPr lang="fr-FR" sz="2500">
            <a:solidFill>
              <a:srgbClr val="1CAD84"/>
            </a:solidFill>
            <a:effectLst/>
          </a:endParaRPr>
        </a:p>
        <a:p>
          <a:pPr algn="r"/>
          <a:r>
            <a:rPr lang="fr-FR" sz="2500" b="1" baseline="0">
              <a:solidFill>
                <a:srgbClr val="1CAD84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+mn-lt"/>
              <a:ea typeface="+mn-ea"/>
              <a:cs typeface="+mn-cs"/>
            </a:rPr>
            <a:t>COMPLET</a:t>
          </a:r>
          <a:endParaRPr lang="fr-FR" sz="2500">
            <a:solidFill>
              <a:srgbClr val="1CAD84"/>
            </a:solidFill>
            <a:effectLst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19231</xdr:rowOff>
    </xdr:from>
    <xdr:to>
      <xdr:col>2</xdr:col>
      <xdr:colOff>594361</xdr:colOff>
      <xdr:row>4</xdr:row>
      <xdr:rowOff>0</xdr:rowOff>
    </xdr:to>
    <xdr:pic>
      <xdr:nvPicPr>
        <xdr:cNvPr id="40" name="Image 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161" b="38903"/>
        <a:stretch/>
      </xdr:blipFill>
      <xdr:spPr bwMode="auto">
        <a:xfrm>
          <a:off x="1" y="19231"/>
          <a:ext cx="1943100" cy="651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1013859</xdr:colOff>
      <xdr:row>1</xdr:row>
      <xdr:rowOff>72221</xdr:rowOff>
    </xdr:from>
    <xdr:to>
      <xdr:col>7</xdr:col>
      <xdr:colOff>115805</xdr:colOff>
      <xdr:row>8</xdr:row>
      <xdr:rowOff>43406</xdr:rowOff>
    </xdr:to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 rot="264215">
          <a:off x="7805184" y="234146"/>
          <a:ext cx="683096" cy="1104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lang="fr-FR" sz="8000">
              <a:solidFill>
                <a:srgbClr val="8A3E98"/>
              </a:solidFill>
            </a:rPr>
            <a:t>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</xdr:col>
          <xdr:colOff>142875</xdr:colOff>
          <xdr:row>25</xdr:row>
          <xdr:rowOff>47625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</xdr:col>
          <xdr:colOff>142875</xdr:colOff>
          <xdr:row>27</xdr:row>
          <xdr:rowOff>47625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47623</xdr:colOff>
      <xdr:row>4</xdr:row>
      <xdr:rowOff>104775</xdr:rowOff>
    </xdr:from>
    <xdr:to>
      <xdr:col>9</xdr:col>
      <xdr:colOff>19050</xdr:colOff>
      <xdr:row>37</xdr:row>
      <xdr:rowOff>38099</xdr:rowOff>
    </xdr:to>
    <xdr:graphicFrame macro="">
      <xdr:nvGraphicFramePr>
        <xdr:cNvPr id="10" name="Diagramm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11</xdr:col>
      <xdr:colOff>533400</xdr:colOff>
      <xdr:row>38</xdr:row>
      <xdr:rowOff>95250</xdr:rowOff>
    </xdr:from>
    <xdr:to>
      <xdr:col>15</xdr:col>
      <xdr:colOff>1</xdr:colOff>
      <xdr:row>41</xdr:row>
      <xdr:rowOff>28575</xdr:rowOff>
    </xdr:to>
    <xdr:sp macro="" textlink="">
      <xdr:nvSpPr>
        <xdr:cNvPr id="23" name="Arrondir un rectangle avec un coin du même côté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134475" y="7848600"/>
          <a:ext cx="4191001" cy="476250"/>
        </a:xfrm>
        <a:prstGeom prst="round2Same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forfaits frais de traitement par catégorie de rémunération (A, B,</a:t>
          </a:r>
          <a:r>
            <a:rPr lang="fr-F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C)</a:t>
          </a:r>
        </a:p>
        <a:p>
          <a:pPr algn="ctr"/>
          <a:r>
            <a:rPr lang="fr-F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(pour les autres grades)</a:t>
          </a:r>
          <a:br>
            <a:rPr lang="fr-FR"/>
          </a:br>
          <a:endParaRPr lang="fr-FR" sz="1100"/>
        </a:p>
      </xdr:txBody>
    </xdr:sp>
    <xdr:clientData/>
  </xdr:twoCellAnchor>
  <xdr:twoCellAnchor>
    <xdr:from>
      <xdr:col>2</xdr:col>
      <xdr:colOff>619125</xdr:colOff>
      <xdr:row>38</xdr:row>
      <xdr:rowOff>95249</xdr:rowOff>
    </xdr:from>
    <xdr:to>
      <xdr:col>7</xdr:col>
      <xdr:colOff>1276350</xdr:colOff>
      <xdr:row>41</xdr:row>
      <xdr:rowOff>123825</xdr:rowOff>
    </xdr:to>
    <xdr:sp macro="" textlink="">
      <xdr:nvSpPr>
        <xdr:cNvPr id="16" name="Arrondir un rectangle avec un coin du même côté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143125" y="7924799"/>
          <a:ext cx="4467225" cy="571501"/>
        </a:xfrm>
        <a:prstGeom prst="round2Same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forfaits frais de traitement pour 12 principaux grades </a:t>
          </a:r>
        </a:p>
        <a:p>
          <a:pPr algn="ctr"/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(grade de l’agent partant en formation)</a:t>
          </a:r>
          <a:r>
            <a:rPr lang="fr-FR" b="1"/>
            <a:t> </a:t>
          </a:r>
          <a:br>
            <a:rPr lang="fr-FR"/>
          </a:br>
          <a:endParaRPr lang="fr-FR" sz="1100"/>
        </a:p>
      </xdr:txBody>
    </xdr:sp>
    <xdr:clientData/>
  </xdr:twoCellAnchor>
  <xdr:twoCellAnchor editAs="oneCell">
    <xdr:from>
      <xdr:col>5</xdr:col>
      <xdr:colOff>523876</xdr:colOff>
      <xdr:row>40</xdr:row>
      <xdr:rowOff>123825</xdr:rowOff>
    </xdr:from>
    <xdr:to>
      <xdr:col>6</xdr:col>
      <xdr:colOff>476250</xdr:colOff>
      <xdr:row>44</xdr:row>
      <xdr:rowOff>161924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6" y="8229600"/>
          <a:ext cx="714374" cy="714374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257175</xdr:colOff>
      <xdr:row>40</xdr:row>
      <xdr:rowOff>166604</xdr:rowOff>
    </xdr:from>
    <xdr:to>
      <xdr:col>13</xdr:col>
      <xdr:colOff>971549</xdr:colOff>
      <xdr:row>45</xdr:row>
      <xdr:rowOff>42778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272379"/>
          <a:ext cx="714374" cy="71437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44</xdr:row>
      <xdr:rowOff>119715</xdr:rowOff>
    </xdr:from>
    <xdr:to>
      <xdr:col>2</xdr:col>
      <xdr:colOff>190501</xdr:colOff>
      <xdr:row>52</xdr:row>
      <xdr:rowOff>133350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901765"/>
          <a:ext cx="1552576" cy="1309035"/>
        </a:xfrm>
        <a:prstGeom prst="rect">
          <a:avLst/>
        </a:prstGeom>
      </xdr:spPr>
    </xdr:pic>
    <xdr:clientData/>
  </xdr:twoCellAnchor>
  <xdr:twoCellAnchor>
    <xdr:from>
      <xdr:col>9</xdr:col>
      <xdr:colOff>523875</xdr:colOff>
      <xdr:row>46</xdr:row>
      <xdr:rowOff>152400</xdr:rowOff>
    </xdr:from>
    <xdr:to>
      <xdr:col>10</xdr:col>
      <xdr:colOff>457200</xdr:colOff>
      <xdr:row>51</xdr:row>
      <xdr:rowOff>47625</xdr:rowOff>
    </xdr:to>
    <xdr:sp macro="" textlink="">
      <xdr:nvSpPr>
        <xdr:cNvPr id="18" name="Ellips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600950" y="9258300"/>
          <a:ext cx="695325" cy="704850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OU</a:t>
          </a:r>
          <a:endParaRPr lang="fr-FR" sz="1100" b="1"/>
        </a:p>
      </xdr:txBody>
    </xdr:sp>
    <xdr:clientData/>
  </xdr:twoCellAnchor>
  <xdr:twoCellAnchor>
    <xdr:from>
      <xdr:col>2</xdr:col>
      <xdr:colOff>609600</xdr:colOff>
      <xdr:row>43</xdr:row>
      <xdr:rowOff>38099</xdr:rowOff>
    </xdr:from>
    <xdr:to>
      <xdr:col>7</xdr:col>
      <xdr:colOff>1304383</xdr:colOff>
      <xdr:row>65</xdr:row>
      <xdr:rowOff>66674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9" t="1651" r="2059" b="19575"/>
        <a:stretch>
          <a:fillRect/>
        </a:stretch>
      </xdr:blipFill>
      <xdr:spPr bwMode="auto">
        <a:xfrm>
          <a:off x="2133600" y="8734424"/>
          <a:ext cx="4504783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552449</xdr:colOff>
      <xdr:row>50</xdr:row>
      <xdr:rowOff>38100</xdr:rowOff>
    </xdr:from>
    <xdr:to>
      <xdr:col>14</xdr:col>
      <xdr:colOff>1238250</xdr:colOff>
      <xdr:row>55</xdr:row>
      <xdr:rowOff>45321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80189" r="2017"/>
        <a:stretch>
          <a:fillRect/>
        </a:stretch>
      </xdr:blipFill>
      <xdr:spPr bwMode="auto">
        <a:xfrm>
          <a:off x="9153524" y="9867900"/>
          <a:ext cx="4095751" cy="816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533400</xdr:colOff>
      <xdr:row>43</xdr:row>
      <xdr:rowOff>57150</xdr:rowOff>
    </xdr:from>
    <xdr:to>
      <xdr:col>14</xdr:col>
      <xdr:colOff>1209675</xdr:colOff>
      <xdr:row>50</xdr:row>
      <xdr:rowOff>28575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" t="1841" r="2833" b="71462"/>
        <a:stretch>
          <a:fillRect/>
        </a:stretch>
      </xdr:blipFill>
      <xdr:spPr bwMode="auto">
        <a:xfrm>
          <a:off x="9134475" y="8753475"/>
          <a:ext cx="40862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5</xdr:row>
      <xdr:rowOff>21166</xdr:rowOff>
    </xdr:from>
    <xdr:to>
      <xdr:col>5</xdr:col>
      <xdr:colOff>687917</xdr:colOff>
      <xdr:row>18</xdr:row>
      <xdr:rowOff>0</xdr:rowOff>
    </xdr:to>
    <xdr:graphicFrame macro="">
      <xdr:nvGraphicFramePr>
        <xdr:cNvPr id="9" name="Diagramm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3</xdr:col>
      <xdr:colOff>49695</xdr:colOff>
      <xdr:row>16</xdr:row>
      <xdr:rowOff>99392</xdr:rowOff>
    </xdr:from>
    <xdr:to>
      <xdr:col>7</xdr:col>
      <xdr:colOff>1049590</xdr:colOff>
      <xdr:row>43</xdr:row>
      <xdr:rowOff>67330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73"/>
        <a:stretch/>
      </xdr:blipFill>
      <xdr:spPr>
        <a:xfrm>
          <a:off x="2335695" y="3180522"/>
          <a:ext cx="4191001" cy="4440547"/>
        </a:xfrm>
        <a:prstGeom prst="rect">
          <a:avLst/>
        </a:prstGeom>
      </xdr:spPr>
    </xdr:pic>
    <xdr:clientData/>
  </xdr:twoCellAnchor>
  <xdr:twoCellAnchor>
    <xdr:from>
      <xdr:col>4</xdr:col>
      <xdr:colOff>619944</xdr:colOff>
      <xdr:row>19</xdr:row>
      <xdr:rowOff>19878</xdr:rowOff>
    </xdr:from>
    <xdr:to>
      <xdr:col>7</xdr:col>
      <xdr:colOff>23597</xdr:colOff>
      <xdr:row>21</xdr:row>
      <xdr:rowOff>77856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3667944" y="3597965"/>
          <a:ext cx="1631675" cy="389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Vigilance</a:t>
          </a:r>
        </a:p>
      </xdr:txBody>
    </xdr:sp>
    <xdr:clientData/>
  </xdr:twoCellAnchor>
  <xdr:twoCellAnchor editAs="oneCell">
    <xdr:from>
      <xdr:col>7</xdr:col>
      <xdr:colOff>400879</xdr:colOff>
      <xdr:row>17</xdr:row>
      <xdr:rowOff>36445</xdr:rowOff>
    </xdr:from>
    <xdr:to>
      <xdr:col>7</xdr:col>
      <xdr:colOff>1082203</xdr:colOff>
      <xdr:row>20</xdr:row>
      <xdr:rowOff>98174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676901" y="3283228"/>
          <a:ext cx="681324" cy="558686"/>
        </a:xfrm>
        <a:prstGeom prst="rect">
          <a:avLst/>
        </a:prstGeom>
      </xdr:spPr>
    </xdr:pic>
    <xdr:clientData/>
  </xdr:twoCellAnchor>
  <xdr:twoCellAnchor>
    <xdr:from>
      <xdr:col>3</xdr:col>
      <xdr:colOff>384308</xdr:colOff>
      <xdr:row>21</xdr:row>
      <xdr:rowOff>86131</xdr:rowOff>
    </xdr:from>
    <xdr:to>
      <xdr:col>7</xdr:col>
      <xdr:colOff>911086</xdr:colOff>
      <xdr:row>41</xdr:row>
      <xdr:rowOff>157366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670308" y="3995522"/>
          <a:ext cx="3516800" cy="3384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300" b="0">
              <a:solidFill>
                <a:sysClr val="windowText" lastClr="000000"/>
              </a:solidFill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</a:rPr>
            <a:t>Les étudiants en formation continue, y compris les agents en études promotionnelles, </a:t>
          </a:r>
          <a:r>
            <a:rPr lang="fr-FR" sz="1300" b="0" u="sng">
              <a:solidFill>
                <a:sysClr val="windowText" lastClr="000000"/>
              </a:solidFill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</a:rPr>
            <a:t>ne sont pas redevables</a:t>
          </a:r>
          <a:r>
            <a:rPr lang="fr-FR" sz="1300" b="0" u="none">
              <a:solidFill>
                <a:sysClr val="windowText" lastClr="000000"/>
              </a:solidFill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</a:rPr>
            <a:t> </a:t>
          </a:r>
          <a:r>
            <a:rPr lang="fr-FR" sz="1300" b="0">
              <a:solidFill>
                <a:sysClr val="windowText" lastClr="000000"/>
              </a:solidFill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</a:rPr>
            <a:t>de La « contribution vie Etudiante et de Campus » (CVEC) d’une valeur de 90 euros </a:t>
          </a:r>
          <a:br>
            <a:rPr lang="fr-FR" sz="1300" b="0"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</a:rPr>
          </a:br>
          <a:r>
            <a:rPr lang="fr-FR" sz="1300" b="0"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  <a:sym typeface="Wingdings 3" panose="05040102010807070707" pitchFamily="18" charset="2"/>
            </a:rPr>
            <a:t> </a:t>
          </a:r>
          <a:r>
            <a:rPr lang="fr-FR" sz="1300" b="1" u="sng"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</a:rPr>
            <a:t>ni l’agent lui-même, ni l’ETS ou l’ANFH qui prend en charge sa formation, n’a à prendre en charge cette contribution</a:t>
          </a:r>
          <a:br>
            <a:rPr lang="fr-FR" sz="1300" b="1" u="sng"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</a:rPr>
          </a:br>
          <a:endParaRPr lang="fr-FR" sz="1300" b="1" u="sng">
            <a:latin typeface="MV Boli" panose="02000500030200090000" pitchFamily="2" charset="0"/>
            <a:ea typeface="Tahoma" panose="020B0604030504040204" pitchFamily="34" charset="0"/>
            <a:cs typeface="MV Boli" panose="02000500030200090000" pitchFamily="2" charset="0"/>
          </a:endParaRPr>
        </a:p>
        <a:p>
          <a:pPr algn="l"/>
          <a:endParaRPr lang="fr-FR" sz="1300" b="0">
            <a:latin typeface="MV Boli" panose="02000500030200090000" pitchFamily="2" charset="0"/>
            <a:ea typeface="Tahoma" panose="020B0604030504040204" pitchFamily="34" charset="0"/>
            <a:cs typeface="MV Boli" panose="02000500030200090000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>
          <a:spLocks noChangeArrowheads="1"/>
        </xdr:cNvSpPr>
      </xdr:nvSpPr>
      <xdr:spPr bwMode="auto">
        <a:xfrm>
          <a:off x="5619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>
          <a:spLocks noChangeArrowheads="1"/>
        </xdr:cNvSpPr>
      </xdr:nvSpPr>
      <xdr:spPr bwMode="auto">
        <a:xfrm>
          <a:off x="5619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133350</xdr:colOff>
      <xdr:row>28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>
          <a:spLocks noChangeArrowheads="1"/>
        </xdr:cNvSpPr>
      </xdr:nvSpPr>
      <xdr:spPr bwMode="auto">
        <a:xfrm>
          <a:off x="5619750" y="42576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6</xdr:col>
      <xdr:colOff>447675</xdr:colOff>
      <xdr:row>46</xdr:row>
      <xdr:rowOff>0</xdr:rowOff>
    </xdr:from>
    <xdr:to>
      <xdr:col>6</xdr:col>
      <xdr:colOff>723900</xdr:colOff>
      <xdr:row>46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>
          <a:spLocks noChangeArrowheads="1"/>
        </xdr:cNvSpPr>
      </xdr:nvSpPr>
      <xdr:spPr bwMode="auto">
        <a:xfrm>
          <a:off x="5305425" y="828675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857250</xdr:colOff>
          <xdr:row>1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40</xdr:row>
      <xdr:rowOff>0</xdr:rowOff>
    </xdr:from>
    <xdr:to>
      <xdr:col>7</xdr:col>
      <xdr:colOff>133350</xdr:colOff>
      <xdr:row>40</xdr:row>
      <xdr:rowOff>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619750" y="58578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133350</xdr:colOff>
      <xdr:row>49</xdr:row>
      <xdr:rowOff>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5619750" y="58578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0</xdr:col>
      <xdr:colOff>175260</xdr:colOff>
      <xdr:row>39</xdr:row>
      <xdr:rowOff>27305</xdr:rowOff>
    </xdr:from>
    <xdr:to>
      <xdr:col>6</xdr:col>
      <xdr:colOff>312420</xdr:colOff>
      <xdr:row>41</xdr:row>
      <xdr:rowOff>175260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75260" y="8843645"/>
          <a:ext cx="5006340" cy="48323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>
              <a:solidFill>
                <a:sysClr val="windowText" lastClr="000000"/>
              </a:solidFill>
            </a:rPr>
            <a:t>Les établissements peuvent opter pour le "forfait ANFH" : </a:t>
          </a:r>
          <a:r>
            <a:rPr lang="fr-FR" sz="800" u="sng">
              <a:solidFill>
                <a:sysClr val="windowText" lastClr="000000"/>
              </a:solidFill>
            </a:rPr>
            <a:t>remboursement forfaitaire mensuel sur la base du</a:t>
          </a:r>
          <a:r>
            <a:rPr lang="fr-FR" sz="800" u="sng" baseline="0">
              <a:solidFill>
                <a:sysClr val="windowText" lastClr="000000"/>
              </a:solidFill>
            </a:rPr>
            <a:t> montant du loyer défini au démarrage de la formation </a:t>
          </a:r>
          <a:r>
            <a:rPr lang="fr-FR" sz="800" baseline="0">
              <a:solidFill>
                <a:sysClr val="windowText" lastClr="000000"/>
              </a:solidFill>
            </a:rPr>
            <a:t>avec plafonnement du montant des indemnités de nuitée. Seuls le contrat de location et un justificatif de double résidence devront être fournis au début de la formation.</a:t>
          </a:r>
          <a:endParaRPr lang="fr-FR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133350</xdr:colOff>
      <xdr:row>49</xdr:row>
      <xdr:rowOff>120650</xdr:rowOff>
    </xdr:from>
    <xdr:to>
      <xdr:col>3</xdr:col>
      <xdr:colOff>615950</xdr:colOff>
      <xdr:row>51</xdr:row>
      <xdr:rowOff>190500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33350" y="10826750"/>
          <a:ext cx="3473450" cy="476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>
              <a:solidFill>
                <a:sysClr val="windowText" lastClr="000000"/>
              </a:solidFill>
            </a:rPr>
            <a:t>Les établissements peuvent opter pour le "forfait ANFH" : </a:t>
          </a:r>
          <a:r>
            <a:rPr lang="fr-FR" sz="800" u="sng">
              <a:solidFill>
                <a:sysClr val="windowText" lastClr="000000"/>
              </a:solidFill>
            </a:rPr>
            <a:t>remboursement forfaitaire mensuel </a:t>
          </a:r>
          <a:r>
            <a:rPr lang="fr-FR" sz="800">
              <a:solidFill>
                <a:sysClr val="windowText" lastClr="000000"/>
              </a:solidFill>
            </a:rPr>
            <a:t>des frais de repas du midi et du soir</a:t>
          </a:r>
          <a:r>
            <a:rPr lang="fr-FR" sz="800" baseline="0">
              <a:solidFill>
                <a:sysClr val="windowText" lastClr="000000"/>
              </a:solidFill>
            </a:rPr>
            <a:t> </a:t>
          </a:r>
          <a:r>
            <a:rPr lang="fr-FR" sz="800" u="sng" baseline="0">
              <a:solidFill>
                <a:sysClr val="windowText" lastClr="000000"/>
              </a:solidFill>
            </a:rPr>
            <a:t>sur une base </a:t>
          </a:r>
          <a:r>
            <a:rPr lang="fr-FR" sz="800" baseline="0">
              <a:solidFill>
                <a:sysClr val="windowText" lastClr="000000"/>
              </a:solidFill>
            </a:rPr>
            <a:t>forfaitaire mensuelle </a:t>
          </a:r>
          <a:r>
            <a:rPr lang="fr-FR" sz="800" u="sng" baseline="0">
              <a:solidFill>
                <a:sysClr val="windowText" lastClr="000000"/>
              </a:solidFill>
            </a:rPr>
            <a:t>de 320 €</a:t>
          </a:r>
          <a:r>
            <a:rPr lang="fr-FR" sz="800" u="none" baseline="0">
              <a:solidFill>
                <a:sysClr val="windowText" lastClr="000000"/>
              </a:solidFill>
            </a:rPr>
            <a:t>.</a:t>
          </a:r>
          <a:endParaRPr lang="fr-FR" sz="800" baseline="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123825</xdr:rowOff>
        </xdr:from>
        <xdr:to>
          <xdr:col>0</xdr:col>
          <xdr:colOff>200025</xdr:colOff>
          <xdr:row>37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85725</xdr:rowOff>
        </xdr:from>
        <xdr:to>
          <xdr:col>0</xdr:col>
          <xdr:colOff>200025</xdr:colOff>
          <xdr:row>37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200025</xdr:rowOff>
        </xdr:from>
        <xdr:to>
          <xdr:col>0</xdr:col>
          <xdr:colOff>200025</xdr:colOff>
          <xdr:row>38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4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cocher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47</xdr:row>
          <xdr:rowOff>0</xdr:rowOff>
        </xdr:from>
        <xdr:to>
          <xdr:col>0</xdr:col>
          <xdr:colOff>200025</xdr:colOff>
          <xdr:row>47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4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47</xdr:row>
          <xdr:rowOff>95250</xdr:rowOff>
        </xdr:from>
        <xdr:to>
          <xdr:col>0</xdr:col>
          <xdr:colOff>238125</xdr:colOff>
          <xdr:row>48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4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cardie/TRAPEC/S13%20PLAN%20ET%20EP/ETUDES%20PROMOTIONNELLES/EP%202014/DECEMBRE%202013/DOSSIER%20COMPLET%20ADRESSE%20AUX%20ETS/EP%20-%20Demande%20de%20p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GRILLE DE SAISIE"/>
      <sheetName val="Estimation SALAIRES - ENSEIG"/>
      <sheetName val="Estimation Frais déplacement"/>
    </sheetNames>
    <sheetDataSet>
      <sheetData sheetId="0">
        <row r="2">
          <cell r="A2" t="str">
            <v>CH G MARTIN</v>
          </cell>
          <cell r="K2" t="str">
            <v>PLAN</v>
          </cell>
          <cell r="N2" t="str">
            <v>OUI</v>
          </cell>
        </row>
        <row r="3">
          <cell r="A3" t="str">
            <v>CH MAYOTTE</v>
          </cell>
          <cell r="K3" t="str">
            <v>Fds Régionaux</v>
          </cell>
          <cell r="N3" t="str">
            <v>NON</v>
          </cell>
        </row>
        <row r="4">
          <cell r="A4" t="str">
            <v>CHD ST DENIS</v>
          </cell>
        </row>
        <row r="5">
          <cell r="A5" t="str">
            <v>CHI St ANDRE - ST BENOIT</v>
          </cell>
        </row>
        <row r="6">
          <cell r="A6" t="str">
            <v>EPSMR</v>
          </cell>
        </row>
        <row r="7">
          <cell r="A7" t="str">
            <v>FE NORD EST</v>
          </cell>
        </row>
        <row r="8">
          <cell r="A8" t="str">
            <v>FE TERRE ROUGE</v>
          </cell>
        </row>
        <row r="9">
          <cell r="A9" t="str">
            <v>GH SUD REUNION</v>
          </cell>
          <cell r="K9" t="str">
            <v>H</v>
          </cell>
        </row>
        <row r="10">
          <cell r="K10" t="str">
            <v>F</v>
          </cell>
        </row>
        <row r="12">
          <cell r="K12" t="str">
            <v>Favorable</v>
          </cell>
        </row>
        <row r="13">
          <cell r="K13" t="str">
            <v>Défavorable</v>
          </cell>
        </row>
        <row r="15">
          <cell r="K15" t="str">
            <v>Brevet de technicien supérieur d'économie sociale familiale</v>
          </cell>
        </row>
        <row r="16">
          <cell r="K16" t="str">
            <v>Brevet professionnel de la jeunesse, de l'éducation populaire et du sport</v>
          </cell>
        </row>
        <row r="17">
          <cell r="K17" t="str">
            <v>Certificat d'aptitude aux fonctions de directeur d'établissement social</v>
          </cell>
        </row>
        <row r="18">
          <cell r="K18" t="str">
            <v>Certificat d'aptitude aux fonctions de moniteur éducateur</v>
          </cell>
        </row>
        <row r="19">
          <cell r="K19" t="str">
            <v>Certificat d'aptitude aux fonctions d'encadrement et de responsable d'unité d'intervention sociale</v>
          </cell>
        </row>
        <row r="20">
          <cell r="K20" t="str">
            <v>Certificat de capacité d'orthophoniste</v>
          </cell>
        </row>
        <row r="21">
          <cell r="K21" t="str">
            <v>Certificat de capacité d'orthoptiste</v>
          </cell>
        </row>
        <row r="22">
          <cell r="K22" t="str">
            <v>Diplôme de cadre de santé</v>
          </cell>
        </row>
        <row r="23">
          <cell r="K23" t="str">
            <v>Diplôme de cadre sage-femme</v>
          </cell>
        </row>
        <row r="24">
          <cell r="K24" t="str">
            <v>Diplôme de préparateur en pharmacie hospitalière</v>
          </cell>
        </row>
        <row r="25">
          <cell r="K25" t="str">
            <v>Diplôme d'Etat d'aide médico-psychologique</v>
          </cell>
        </row>
        <row r="26">
          <cell r="K26" t="str">
            <v>Diplôme d'Etat d'assistant de service social</v>
          </cell>
        </row>
        <row r="27">
          <cell r="K27" t="str">
            <v>Diplôme d'Etat de conseiller en économie sociale et familiale</v>
          </cell>
        </row>
        <row r="28">
          <cell r="K28" t="str">
            <v>Diplôme d'Etat de laborantin d'analyses médicales</v>
          </cell>
        </row>
        <row r="29">
          <cell r="K29" t="str">
            <v>Diplôme d'Etat de manipulateur d'électroradiologie médicale</v>
          </cell>
        </row>
        <row r="30">
          <cell r="K30" t="str">
            <v>Diplôme d'Etat de masseur-kinésithérapeute</v>
          </cell>
        </row>
        <row r="31">
          <cell r="K31" t="str">
            <v>Diplôme d'Etat de pédicure-podologue</v>
          </cell>
        </row>
        <row r="32">
          <cell r="K32" t="str">
            <v>Diplôme d'Etat de psychomotricien</v>
          </cell>
        </row>
        <row r="33">
          <cell r="K33" t="str">
            <v>Diplôme d'Etat de puéricultrice</v>
          </cell>
        </row>
        <row r="34">
          <cell r="K34" t="str">
            <v>Diplôme d'Etat de sage-femme</v>
          </cell>
        </row>
        <row r="35">
          <cell r="K35" t="str">
            <v>Diplôme d'Etat d'éducateur de jeunes enfants</v>
          </cell>
        </row>
        <row r="36">
          <cell r="K36" t="str">
            <v>Diplôme d'Etat d'éducateur spécialisé</v>
          </cell>
        </row>
        <row r="37">
          <cell r="K37" t="str">
            <v>Diplôme d'Etat d'éducateur technique spécialisé</v>
          </cell>
        </row>
        <row r="38">
          <cell r="K38" t="str">
            <v>Diplôme d'Etat d'ergothérapeute</v>
          </cell>
        </row>
        <row r="39">
          <cell r="K39" t="str">
            <v>Diplôme d'Etat d'infirmier</v>
          </cell>
        </row>
        <row r="40">
          <cell r="K40" t="str">
            <v>Diplôme d'Etat d'infirmier anesthésiste</v>
          </cell>
        </row>
        <row r="41">
          <cell r="K41" t="str">
            <v>Diplôme d'Etat d'infirmier de bloc opératoire</v>
          </cell>
        </row>
        <row r="42">
          <cell r="K42" t="str">
            <v>Diplôme d'Etat relatif aux fonctions d'animation</v>
          </cell>
        </row>
        <row r="43">
          <cell r="K43" t="str">
            <v>Diplôme professionnel d'aide-soignant</v>
          </cell>
        </row>
        <row r="44">
          <cell r="K44" t="str">
            <v>Diplôme professionnel d'auxiliaire de puériculture</v>
          </cell>
        </row>
        <row r="45">
          <cell r="K45" t="str">
            <v>Diplôme supérieur en travail social</v>
          </cell>
        </row>
      </sheetData>
      <sheetData sheetId="1" refreshError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3:D20" totalsRowShown="0" headerRowDxfId="14">
  <autoFilter ref="B3:D20" xr:uid="{00000000-0009-0000-0100-000001000000}"/>
  <sortState xmlns:xlrd2="http://schemas.microsoft.com/office/spreadsheetml/2017/richdata2" ref="B4:D20">
    <sortCondition ref="C4"/>
  </sortState>
  <tableColumns count="3">
    <tableColumn id="1" xr3:uid="{00000000-0010-0000-0000-000001000000}" name="Numéro ligne" dataDxfId="13"/>
    <tableColumn id="2" xr3:uid="{00000000-0010-0000-0000-000002000000}" name="Grades ou Catégories" dataDxfId="12"/>
    <tableColumn id="3" xr3:uid="{00000000-0010-0000-0000-000003000000}" name="Montant mensuel du forfait" dataDxfId="11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F34" totalsRowShown="0" headerRowDxfId="10" dataDxfId="9">
  <autoFilter ref="A1:F34" xr:uid="{00000000-0009-0000-0100-000002000000}"/>
  <tableColumns count="6">
    <tableColumn id="1" xr3:uid="{00000000-0010-0000-0100-000001000000}" name="Code diplôme" dataDxfId="8"/>
    <tableColumn id="2" xr3:uid="{00000000-0010-0000-0100-000002000000}" name="Diplôme" dataDxfId="7"/>
    <tableColumn id="3" xr3:uid="{00000000-0010-0000-0100-000003000000}" name="Durée réglementaire de la formation (Théorie + stages)  en heures" dataDxfId="6"/>
    <tableColumn id="6" xr3:uid="{00000000-0010-0000-0100-000006000000}" name="DUREE DE PRISE EN CHARGE (EN JOURS)" dataDxfId="5"/>
    <tableColumn id="4" xr3:uid="{00000000-0010-0000-0100-000004000000}" name="Durée en mois" dataDxfId="4"/>
    <tableColumn id="5" xr3:uid="{00000000-0010-0000-0100-000005000000}" name="DUREE DE PRISE EN CHARGE (EN MOIS)" dataDxfId="3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ancecompetences.fr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image" Target="../media/image10.wmf"/><Relationship Id="rId10" Type="http://schemas.openxmlformats.org/officeDocument/2006/relationships/ctrlProp" Target="../ctrlProps/ctrlProp11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B10:N85"/>
  <sheetViews>
    <sheetView showGridLines="0" topLeftCell="A13" zoomScale="90" zoomScaleNormal="90" workbookViewId="0">
      <selection activeCell="J15" sqref="J15"/>
    </sheetView>
  </sheetViews>
  <sheetFormatPr baseColWidth="10" defaultRowHeight="12.75"/>
  <cols>
    <col min="1" max="1" width="2.85546875" customWidth="1"/>
    <col min="9" max="9" width="13.7109375" customWidth="1"/>
    <col min="10" max="10" width="20.28515625" customWidth="1"/>
    <col min="11" max="11" width="12.42578125" customWidth="1"/>
    <col min="12" max="12" width="14" customWidth="1"/>
  </cols>
  <sheetData>
    <row r="10" spans="2:14" ht="30" customHeight="1"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1"/>
      <c r="N10" s="151"/>
    </row>
    <row r="11" spans="2:14" ht="20.25">
      <c r="B11" s="142"/>
      <c r="C11" s="142"/>
      <c r="D11" s="142"/>
      <c r="F11" s="173" t="s">
        <v>134</v>
      </c>
      <c r="G11" s="155"/>
      <c r="H11" s="142"/>
      <c r="I11" s="142"/>
      <c r="J11" s="142"/>
      <c r="K11" s="142"/>
      <c r="L11" s="142"/>
    </row>
    <row r="12" spans="2:14"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2:14" ht="14.25">
      <c r="B13" s="187" t="s">
        <v>142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</row>
    <row r="14" spans="2:14" ht="14.25">
      <c r="B14" s="187"/>
      <c r="C14" s="187"/>
      <c r="D14" s="187"/>
      <c r="E14" s="187"/>
      <c r="F14" s="187"/>
      <c r="G14" s="187"/>
      <c r="H14" s="187"/>
      <c r="I14" s="187"/>
      <c r="J14" s="187"/>
      <c r="K14" s="159"/>
      <c r="L14" s="159"/>
    </row>
    <row r="15" spans="2:14" ht="15" thickBot="1">
      <c r="B15" s="327" t="s">
        <v>141</v>
      </c>
      <c r="C15" s="327"/>
      <c r="D15" s="327"/>
      <c r="E15" s="327"/>
      <c r="F15" s="327"/>
      <c r="G15" s="327"/>
      <c r="H15" s="327"/>
      <c r="I15" s="327"/>
      <c r="J15" s="160"/>
      <c r="K15" s="160"/>
      <c r="L15" s="160"/>
    </row>
    <row r="16" spans="2:14" ht="14.25">
      <c r="B16" s="187"/>
      <c r="C16" s="187"/>
      <c r="D16" s="187"/>
      <c r="E16" s="187"/>
      <c r="F16" s="187"/>
      <c r="G16" s="187"/>
      <c r="H16" s="187"/>
      <c r="K16" s="159"/>
      <c r="L16" s="159"/>
    </row>
    <row r="17" spans="2:14" ht="14.25">
      <c r="B17" s="187"/>
      <c r="C17" s="187"/>
      <c r="D17" s="187"/>
      <c r="E17" s="187"/>
      <c r="F17" s="187"/>
      <c r="G17" s="187"/>
      <c r="H17" s="187"/>
      <c r="I17" s="187"/>
      <c r="J17" s="187"/>
      <c r="K17" s="293" t="s">
        <v>137</v>
      </c>
      <c r="L17" s="293"/>
    </row>
    <row r="18" spans="2:14" ht="6" customHeight="1" thickBot="1">
      <c r="B18" s="187"/>
      <c r="C18" s="187"/>
      <c r="D18" s="187"/>
      <c r="E18" s="187"/>
      <c r="F18" s="187"/>
      <c r="G18" s="187"/>
      <c r="H18" s="187"/>
      <c r="I18" s="187"/>
      <c r="J18" s="187"/>
    </row>
    <row r="19" spans="2:14" ht="15.6" customHeight="1">
      <c r="B19" s="303" t="s">
        <v>129</v>
      </c>
      <c r="C19" s="304"/>
      <c r="D19" s="294" t="s">
        <v>177</v>
      </c>
      <c r="E19" s="295"/>
      <c r="F19" s="295"/>
      <c r="G19" s="295"/>
      <c r="H19" s="295"/>
      <c r="I19" s="295"/>
      <c r="J19" s="296"/>
      <c r="K19" s="315" t="s">
        <v>143</v>
      </c>
      <c r="L19" s="316"/>
    </row>
    <row r="20" spans="2:14" ht="15.6" customHeight="1">
      <c r="B20" s="305"/>
      <c r="C20" s="306"/>
      <c r="D20" s="297"/>
      <c r="E20" s="298"/>
      <c r="F20" s="298"/>
      <c r="G20" s="298"/>
      <c r="H20" s="298"/>
      <c r="I20" s="298"/>
      <c r="J20" s="299"/>
      <c r="K20" s="317"/>
      <c r="L20" s="318"/>
    </row>
    <row r="21" spans="2:14" ht="15.6" customHeight="1">
      <c r="B21" s="305"/>
      <c r="C21" s="306"/>
      <c r="D21" s="297"/>
      <c r="E21" s="298"/>
      <c r="F21" s="298"/>
      <c r="G21" s="298"/>
      <c r="H21" s="298"/>
      <c r="I21" s="298"/>
      <c r="J21" s="299"/>
      <c r="K21" s="317"/>
      <c r="L21" s="318"/>
    </row>
    <row r="22" spans="2:14" ht="15.6" customHeight="1">
      <c r="B22" s="305"/>
      <c r="C22" s="306"/>
      <c r="D22" s="297"/>
      <c r="E22" s="298"/>
      <c r="F22" s="298"/>
      <c r="G22" s="298"/>
      <c r="H22" s="298"/>
      <c r="I22" s="298"/>
      <c r="J22" s="299"/>
      <c r="K22" s="317"/>
      <c r="L22" s="318"/>
    </row>
    <row r="23" spans="2:14" ht="15.6" customHeight="1">
      <c r="B23" s="305"/>
      <c r="C23" s="306"/>
      <c r="D23" s="297"/>
      <c r="E23" s="298"/>
      <c r="F23" s="298"/>
      <c r="G23" s="298"/>
      <c r="H23" s="298"/>
      <c r="I23" s="298"/>
      <c r="J23" s="299"/>
      <c r="K23" s="317"/>
      <c r="L23" s="318"/>
      <c r="N23" s="123"/>
    </row>
    <row r="24" spans="2:14" ht="15.6" customHeight="1">
      <c r="B24" s="305"/>
      <c r="C24" s="306"/>
      <c r="D24" s="297"/>
      <c r="E24" s="298"/>
      <c r="F24" s="298"/>
      <c r="G24" s="298"/>
      <c r="H24" s="298"/>
      <c r="I24" s="298"/>
      <c r="J24" s="299"/>
      <c r="K24" s="317"/>
      <c r="L24" s="318"/>
    </row>
    <row r="25" spans="2:14" ht="15.6" customHeight="1">
      <c r="B25" s="305"/>
      <c r="C25" s="306"/>
      <c r="D25" s="297"/>
      <c r="E25" s="298"/>
      <c r="F25" s="298"/>
      <c r="G25" s="298"/>
      <c r="H25" s="298"/>
      <c r="I25" s="298"/>
      <c r="J25" s="299"/>
      <c r="K25" s="317"/>
      <c r="L25" s="318"/>
    </row>
    <row r="26" spans="2:14" ht="15.6" customHeight="1">
      <c r="B26" s="305"/>
      <c r="C26" s="306"/>
      <c r="D26" s="297"/>
      <c r="E26" s="298"/>
      <c r="F26" s="298"/>
      <c r="G26" s="298"/>
      <c r="H26" s="298"/>
      <c r="I26" s="298"/>
      <c r="J26" s="299"/>
      <c r="K26" s="317"/>
      <c r="L26" s="318"/>
    </row>
    <row r="27" spans="2:14" ht="15.6" customHeight="1">
      <c r="B27" s="305"/>
      <c r="C27" s="306"/>
      <c r="D27" s="297"/>
      <c r="E27" s="298"/>
      <c r="F27" s="298"/>
      <c r="G27" s="298"/>
      <c r="H27" s="298"/>
      <c r="I27" s="298"/>
      <c r="J27" s="299"/>
      <c r="K27" s="317"/>
      <c r="L27" s="318"/>
    </row>
    <row r="28" spans="2:14" ht="15.6" customHeight="1">
      <c r="B28" s="305"/>
      <c r="C28" s="306"/>
      <c r="D28" s="297"/>
      <c r="E28" s="298"/>
      <c r="F28" s="298"/>
      <c r="G28" s="298"/>
      <c r="H28" s="298"/>
      <c r="I28" s="298"/>
      <c r="J28" s="299"/>
      <c r="K28" s="317"/>
      <c r="L28" s="318"/>
    </row>
    <row r="29" spans="2:14" ht="15.6" customHeight="1" thickBot="1">
      <c r="B29" s="307"/>
      <c r="C29" s="308"/>
      <c r="D29" s="300"/>
      <c r="E29" s="301"/>
      <c r="F29" s="301"/>
      <c r="G29" s="301"/>
      <c r="H29" s="301"/>
      <c r="I29" s="301"/>
      <c r="J29" s="302"/>
      <c r="K29" s="319"/>
      <c r="L29" s="320"/>
    </row>
    <row r="30" spans="2:14">
      <c r="B30" s="153"/>
      <c r="C30" s="153"/>
      <c r="D30" s="153"/>
      <c r="E30" s="152"/>
      <c r="F30" s="142"/>
      <c r="G30" s="142"/>
      <c r="H30" s="142"/>
      <c r="I30" s="142"/>
      <c r="J30" s="142"/>
      <c r="K30" s="142"/>
      <c r="L30" s="142"/>
    </row>
    <row r="31" spans="2:14" ht="13.5" thickBot="1">
      <c r="B31" s="153"/>
      <c r="C31" s="153"/>
      <c r="D31" s="153"/>
      <c r="E31" s="152"/>
      <c r="F31" s="142"/>
      <c r="G31" s="142"/>
      <c r="H31" s="142"/>
      <c r="I31" s="142"/>
      <c r="J31" s="142"/>
      <c r="K31" s="142"/>
      <c r="L31" s="142"/>
    </row>
    <row r="32" spans="2:14" ht="12.75" customHeight="1">
      <c r="B32" s="309" t="s">
        <v>130</v>
      </c>
      <c r="C32" s="310"/>
      <c r="D32" s="294" t="s">
        <v>178</v>
      </c>
      <c r="E32" s="295"/>
      <c r="F32" s="295"/>
      <c r="G32" s="295"/>
      <c r="H32" s="295"/>
      <c r="I32" s="295"/>
      <c r="J32" s="296"/>
      <c r="K32" s="321" t="s">
        <v>138</v>
      </c>
      <c r="L32" s="322"/>
    </row>
    <row r="33" spans="2:12" ht="12.75" customHeight="1">
      <c r="B33" s="311"/>
      <c r="C33" s="312"/>
      <c r="D33" s="297"/>
      <c r="E33" s="298"/>
      <c r="F33" s="298"/>
      <c r="G33" s="298"/>
      <c r="H33" s="298"/>
      <c r="I33" s="298"/>
      <c r="J33" s="299"/>
      <c r="K33" s="323"/>
      <c r="L33" s="324"/>
    </row>
    <row r="34" spans="2:12" ht="12.75" customHeight="1">
      <c r="B34" s="311"/>
      <c r="C34" s="312"/>
      <c r="D34" s="297"/>
      <c r="E34" s="298"/>
      <c r="F34" s="298"/>
      <c r="G34" s="298"/>
      <c r="H34" s="298"/>
      <c r="I34" s="298"/>
      <c r="J34" s="299"/>
      <c r="K34" s="323"/>
      <c r="L34" s="324"/>
    </row>
    <row r="35" spans="2:12" ht="12.75" customHeight="1">
      <c r="B35" s="311"/>
      <c r="C35" s="312"/>
      <c r="D35" s="297"/>
      <c r="E35" s="298"/>
      <c r="F35" s="298"/>
      <c r="G35" s="298"/>
      <c r="H35" s="298"/>
      <c r="I35" s="298"/>
      <c r="J35" s="299"/>
      <c r="K35" s="323"/>
      <c r="L35" s="324"/>
    </row>
    <row r="36" spans="2:12" ht="12.95" customHeight="1" thickBot="1">
      <c r="B36" s="313"/>
      <c r="C36" s="314"/>
      <c r="D36" s="300"/>
      <c r="E36" s="301"/>
      <c r="F36" s="301"/>
      <c r="G36" s="301"/>
      <c r="H36" s="301"/>
      <c r="I36" s="301"/>
      <c r="J36" s="302"/>
      <c r="K36" s="325"/>
      <c r="L36" s="326"/>
    </row>
    <row r="37" spans="2:12">
      <c r="B37" s="153"/>
      <c r="C37" s="153"/>
      <c r="D37" s="153"/>
      <c r="E37" s="152"/>
      <c r="F37" s="142"/>
      <c r="G37" s="142"/>
      <c r="H37" s="142"/>
      <c r="I37" s="142"/>
      <c r="J37" s="142"/>
      <c r="K37" s="142"/>
      <c r="L37" s="142"/>
    </row>
    <row r="38" spans="2:12" ht="13.5" thickBot="1">
      <c r="B38" s="153"/>
      <c r="C38" s="153"/>
      <c r="D38" s="153"/>
      <c r="E38" s="152"/>
      <c r="F38" s="142"/>
      <c r="G38" s="142"/>
      <c r="H38" s="142"/>
      <c r="I38" s="142"/>
      <c r="J38" s="142"/>
      <c r="K38" s="142"/>
      <c r="L38" s="142"/>
    </row>
    <row r="39" spans="2:12" ht="12.75" customHeight="1">
      <c r="B39" s="328" t="s">
        <v>131</v>
      </c>
      <c r="C39" s="329"/>
      <c r="D39" s="294" t="s">
        <v>140</v>
      </c>
      <c r="E39" s="295"/>
      <c r="F39" s="295"/>
      <c r="G39" s="295"/>
      <c r="H39" s="295"/>
      <c r="I39" s="295"/>
      <c r="J39" s="296"/>
      <c r="K39" s="275" t="s">
        <v>144</v>
      </c>
      <c r="L39" s="276"/>
    </row>
    <row r="40" spans="2:12" ht="12.75" customHeight="1">
      <c r="B40" s="330"/>
      <c r="C40" s="331"/>
      <c r="D40" s="297"/>
      <c r="E40" s="298"/>
      <c r="F40" s="298"/>
      <c r="G40" s="298"/>
      <c r="H40" s="298"/>
      <c r="I40" s="298"/>
      <c r="J40" s="299"/>
      <c r="K40" s="277"/>
      <c r="L40" s="278"/>
    </row>
    <row r="41" spans="2:12" ht="12.75" customHeight="1">
      <c r="B41" s="330"/>
      <c r="C41" s="331"/>
      <c r="D41" s="297"/>
      <c r="E41" s="298"/>
      <c r="F41" s="298"/>
      <c r="G41" s="298"/>
      <c r="H41" s="298"/>
      <c r="I41" s="298"/>
      <c r="J41" s="299"/>
      <c r="K41" s="277"/>
      <c r="L41" s="278"/>
    </row>
    <row r="42" spans="2:12" ht="12.75" customHeight="1">
      <c r="B42" s="330"/>
      <c r="C42" s="331"/>
      <c r="D42" s="297"/>
      <c r="E42" s="298"/>
      <c r="F42" s="298"/>
      <c r="G42" s="298"/>
      <c r="H42" s="298"/>
      <c r="I42" s="298"/>
      <c r="J42" s="299"/>
      <c r="K42" s="277"/>
      <c r="L42" s="278"/>
    </row>
    <row r="43" spans="2:12" ht="12.75" customHeight="1">
      <c r="B43" s="330"/>
      <c r="C43" s="331"/>
      <c r="D43" s="297"/>
      <c r="E43" s="298"/>
      <c r="F43" s="298"/>
      <c r="G43" s="298"/>
      <c r="H43" s="298"/>
      <c r="I43" s="298"/>
      <c r="J43" s="299"/>
      <c r="K43" s="277"/>
      <c r="L43" s="278"/>
    </row>
    <row r="44" spans="2:12" ht="12.95" customHeight="1" thickBot="1">
      <c r="B44" s="332"/>
      <c r="C44" s="333"/>
      <c r="D44" s="300"/>
      <c r="E44" s="301"/>
      <c r="F44" s="301"/>
      <c r="G44" s="301"/>
      <c r="H44" s="301"/>
      <c r="I44" s="301"/>
      <c r="J44" s="302"/>
      <c r="K44" s="279"/>
      <c r="L44" s="280"/>
    </row>
    <row r="45" spans="2:12">
      <c r="B45" s="153"/>
      <c r="C45" s="153"/>
      <c r="D45" s="153"/>
      <c r="E45" s="152"/>
      <c r="F45" s="142"/>
      <c r="G45" s="142"/>
      <c r="H45" s="142"/>
      <c r="I45" s="142"/>
      <c r="J45" s="142"/>
      <c r="K45" s="142"/>
      <c r="L45" s="142"/>
    </row>
    <row r="46" spans="2:12" ht="13.5" thickBot="1">
      <c r="B46" s="153"/>
      <c r="C46" s="153"/>
      <c r="D46" s="153"/>
      <c r="E46" s="152"/>
      <c r="F46" s="142"/>
      <c r="G46" s="142"/>
      <c r="H46" s="142"/>
      <c r="I46" s="142"/>
      <c r="J46" s="142"/>
      <c r="K46" s="142"/>
      <c r="L46" s="142"/>
    </row>
    <row r="47" spans="2:12" ht="15" customHeight="1">
      <c r="B47" s="281" t="s">
        <v>135</v>
      </c>
      <c r="C47" s="282"/>
      <c r="D47" s="294" t="s">
        <v>179</v>
      </c>
      <c r="E47" s="295"/>
      <c r="F47" s="295"/>
      <c r="G47" s="295"/>
      <c r="H47" s="295"/>
      <c r="I47" s="295"/>
      <c r="J47" s="296"/>
      <c r="K47" s="287" t="s">
        <v>139</v>
      </c>
      <c r="L47" s="288"/>
    </row>
    <row r="48" spans="2:12" ht="15" customHeight="1">
      <c r="B48" s="283"/>
      <c r="C48" s="284"/>
      <c r="D48" s="297"/>
      <c r="E48" s="298"/>
      <c r="F48" s="298"/>
      <c r="G48" s="298"/>
      <c r="H48" s="298"/>
      <c r="I48" s="298"/>
      <c r="J48" s="299"/>
      <c r="K48" s="289"/>
      <c r="L48" s="290"/>
    </row>
    <row r="49" spans="2:12" ht="15" customHeight="1">
      <c r="B49" s="283"/>
      <c r="C49" s="284"/>
      <c r="D49" s="297"/>
      <c r="E49" s="298"/>
      <c r="F49" s="298"/>
      <c r="G49" s="298"/>
      <c r="H49" s="298"/>
      <c r="I49" s="298"/>
      <c r="J49" s="299"/>
      <c r="K49" s="289"/>
      <c r="L49" s="290"/>
    </row>
    <row r="50" spans="2:12" ht="15" customHeight="1">
      <c r="B50" s="283"/>
      <c r="C50" s="284"/>
      <c r="D50" s="297"/>
      <c r="E50" s="298"/>
      <c r="F50" s="298"/>
      <c r="G50" s="298"/>
      <c r="H50" s="298"/>
      <c r="I50" s="298"/>
      <c r="J50" s="299"/>
      <c r="K50" s="289"/>
      <c r="L50" s="290"/>
    </row>
    <row r="51" spans="2:12" ht="15" customHeight="1">
      <c r="B51" s="283"/>
      <c r="C51" s="284"/>
      <c r="D51" s="297"/>
      <c r="E51" s="298"/>
      <c r="F51" s="298"/>
      <c r="G51" s="298"/>
      <c r="H51" s="298"/>
      <c r="I51" s="298"/>
      <c r="J51" s="299"/>
      <c r="K51" s="289"/>
      <c r="L51" s="290"/>
    </row>
    <row r="52" spans="2:12" ht="15" customHeight="1">
      <c r="B52" s="283"/>
      <c r="C52" s="284"/>
      <c r="D52" s="297"/>
      <c r="E52" s="298"/>
      <c r="F52" s="298"/>
      <c r="G52" s="298"/>
      <c r="H52" s="298"/>
      <c r="I52" s="298"/>
      <c r="J52" s="299"/>
      <c r="K52" s="289"/>
      <c r="L52" s="290"/>
    </row>
    <row r="53" spans="2:12" ht="15" customHeight="1">
      <c r="B53" s="283"/>
      <c r="C53" s="284"/>
      <c r="D53" s="297"/>
      <c r="E53" s="298"/>
      <c r="F53" s="298"/>
      <c r="G53" s="298"/>
      <c r="H53" s="298"/>
      <c r="I53" s="298"/>
      <c r="J53" s="299"/>
      <c r="K53" s="289"/>
      <c r="L53" s="290"/>
    </row>
    <row r="54" spans="2:12" ht="15" customHeight="1">
      <c r="B54" s="283"/>
      <c r="C54" s="284"/>
      <c r="D54" s="297"/>
      <c r="E54" s="298"/>
      <c r="F54" s="298"/>
      <c r="G54" s="298"/>
      <c r="H54" s="298"/>
      <c r="I54" s="298"/>
      <c r="J54" s="299"/>
      <c r="K54" s="289"/>
      <c r="L54" s="290"/>
    </row>
    <row r="55" spans="2:12" ht="15" customHeight="1">
      <c r="B55" s="283"/>
      <c r="C55" s="284"/>
      <c r="D55" s="297"/>
      <c r="E55" s="298"/>
      <c r="F55" s="298"/>
      <c r="G55" s="298"/>
      <c r="H55" s="298"/>
      <c r="I55" s="298"/>
      <c r="J55" s="299"/>
      <c r="K55" s="289"/>
      <c r="L55" s="290"/>
    </row>
    <row r="56" spans="2:12" ht="15" customHeight="1">
      <c r="B56" s="283"/>
      <c r="C56" s="284"/>
      <c r="D56" s="297"/>
      <c r="E56" s="298"/>
      <c r="F56" s="298"/>
      <c r="G56" s="298"/>
      <c r="H56" s="298"/>
      <c r="I56" s="298"/>
      <c r="J56" s="299"/>
      <c r="K56" s="289"/>
      <c r="L56" s="290"/>
    </row>
    <row r="57" spans="2:12" ht="15" customHeight="1">
      <c r="B57" s="283"/>
      <c r="C57" s="284"/>
      <c r="D57" s="297"/>
      <c r="E57" s="298"/>
      <c r="F57" s="298"/>
      <c r="G57" s="298"/>
      <c r="H57" s="298"/>
      <c r="I57" s="298"/>
      <c r="J57" s="299"/>
      <c r="K57" s="289"/>
      <c r="L57" s="290"/>
    </row>
    <row r="58" spans="2:12" ht="15" customHeight="1">
      <c r="B58" s="283"/>
      <c r="C58" s="284"/>
      <c r="D58" s="297"/>
      <c r="E58" s="298"/>
      <c r="F58" s="298"/>
      <c r="G58" s="298"/>
      <c r="H58" s="298"/>
      <c r="I58" s="298"/>
      <c r="J58" s="299"/>
      <c r="K58" s="289"/>
      <c r="L58" s="290"/>
    </row>
    <row r="59" spans="2:12" ht="15" customHeight="1">
      <c r="B59" s="283"/>
      <c r="C59" s="284"/>
      <c r="D59" s="297"/>
      <c r="E59" s="298"/>
      <c r="F59" s="298"/>
      <c r="G59" s="298"/>
      <c r="H59" s="298"/>
      <c r="I59" s="298"/>
      <c r="J59" s="299"/>
      <c r="K59" s="289"/>
      <c r="L59" s="290"/>
    </row>
    <row r="60" spans="2:12" ht="15" customHeight="1">
      <c r="B60" s="283"/>
      <c r="C60" s="284"/>
      <c r="D60" s="297"/>
      <c r="E60" s="298"/>
      <c r="F60" s="298"/>
      <c r="G60" s="298"/>
      <c r="H60" s="298"/>
      <c r="I60" s="298"/>
      <c r="J60" s="299"/>
      <c r="K60" s="289"/>
      <c r="L60" s="290"/>
    </row>
    <row r="61" spans="2:12" ht="15" customHeight="1">
      <c r="B61" s="283"/>
      <c r="C61" s="284"/>
      <c r="D61" s="297"/>
      <c r="E61" s="298"/>
      <c r="F61" s="298"/>
      <c r="G61" s="298"/>
      <c r="H61" s="298"/>
      <c r="I61" s="298"/>
      <c r="J61" s="299"/>
      <c r="K61" s="289"/>
      <c r="L61" s="290"/>
    </row>
    <row r="62" spans="2:12" ht="15" customHeight="1">
      <c r="B62" s="283"/>
      <c r="C62" s="284"/>
      <c r="D62" s="297"/>
      <c r="E62" s="298"/>
      <c r="F62" s="298"/>
      <c r="G62" s="298"/>
      <c r="H62" s="298"/>
      <c r="I62" s="298"/>
      <c r="J62" s="299"/>
      <c r="K62" s="289"/>
      <c r="L62" s="290"/>
    </row>
    <row r="63" spans="2:12" ht="15" customHeight="1">
      <c r="B63" s="283"/>
      <c r="C63" s="284"/>
      <c r="D63" s="297"/>
      <c r="E63" s="298"/>
      <c r="F63" s="298"/>
      <c r="G63" s="298"/>
      <c r="H63" s="298"/>
      <c r="I63" s="298"/>
      <c r="J63" s="299"/>
      <c r="K63" s="289"/>
      <c r="L63" s="290"/>
    </row>
    <row r="64" spans="2:12" ht="15" customHeight="1">
      <c r="B64" s="283"/>
      <c r="C64" s="284"/>
      <c r="D64" s="297"/>
      <c r="E64" s="298"/>
      <c r="F64" s="298"/>
      <c r="G64" s="298"/>
      <c r="H64" s="298"/>
      <c r="I64" s="298"/>
      <c r="J64" s="299"/>
      <c r="K64" s="289"/>
      <c r="L64" s="290"/>
    </row>
    <row r="65" spans="2:12" ht="15" customHeight="1" thickBot="1">
      <c r="B65" s="285"/>
      <c r="C65" s="286"/>
      <c r="D65" s="300"/>
      <c r="E65" s="301"/>
      <c r="F65" s="301"/>
      <c r="G65" s="301"/>
      <c r="H65" s="301"/>
      <c r="I65" s="301"/>
      <c r="J65" s="302"/>
      <c r="K65" s="291"/>
      <c r="L65" s="292"/>
    </row>
    <row r="66" spans="2:12">
      <c r="B66" s="153"/>
      <c r="C66" s="153"/>
      <c r="D66" s="153"/>
      <c r="E66" s="152"/>
      <c r="F66" s="142"/>
      <c r="G66" s="142"/>
      <c r="H66" s="142"/>
      <c r="I66" s="142"/>
      <c r="J66" s="142"/>
      <c r="K66" s="142"/>
      <c r="L66" s="142"/>
    </row>
    <row r="67" spans="2:12" ht="13.5" thickBot="1">
      <c r="B67" s="153"/>
      <c r="C67" s="153"/>
      <c r="D67" s="153"/>
      <c r="E67" s="152"/>
      <c r="F67" s="142"/>
      <c r="G67" s="142"/>
      <c r="H67" s="142"/>
      <c r="I67" s="142"/>
      <c r="J67" s="142"/>
      <c r="K67" s="142"/>
      <c r="L67" s="142"/>
    </row>
    <row r="68" spans="2:12" ht="12.75" customHeight="1">
      <c r="B68" s="342" t="s">
        <v>171</v>
      </c>
      <c r="C68" s="343"/>
      <c r="D68" s="294" t="s">
        <v>226</v>
      </c>
      <c r="E68" s="295"/>
      <c r="F68" s="295"/>
      <c r="G68" s="295"/>
      <c r="H68" s="295"/>
      <c r="I68" s="295"/>
      <c r="J68" s="296"/>
      <c r="K68" s="348"/>
      <c r="L68" s="349"/>
    </row>
    <row r="69" spans="2:12" ht="12.75" customHeight="1">
      <c r="B69" s="344"/>
      <c r="C69" s="345"/>
      <c r="D69" s="297"/>
      <c r="E69" s="298"/>
      <c r="F69" s="298"/>
      <c r="G69" s="298"/>
      <c r="H69" s="298"/>
      <c r="I69" s="298"/>
      <c r="J69" s="299"/>
      <c r="K69" s="348"/>
      <c r="L69" s="349"/>
    </row>
    <row r="70" spans="2:12" ht="12.75" customHeight="1">
      <c r="B70" s="344"/>
      <c r="C70" s="345"/>
      <c r="D70" s="297"/>
      <c r="E70" s="298"/>
      <c r="F70" s="298"/>
      <c r="G70" s="298"/>
      <c r="H70" s="298"/>
      <c r="I70" s="298"/>
      <c r="J70" s="299"/>
      <c r="K70" s="348"/>
      <c r="L70" s="349"/>
    </row>
    <row r="71" spans="2:12" ht="12.75" customHeight="1">
      <c r="B71" s="344"/>
      <c r="C71" s="345"/>
      <c r="D71" s="297"/>
      <c r="E71" s="298"/>
      <c r="F71" s="298"/>
      <c r="G71" s="298"/>
      <c r="H71" s="298"/>
      <c r="I71" s="298"/>
      <c r="J71" s="299"/>
      <c r="K71" s="348"/>
      <c r="L71" s="349"/>
    </row>
    <row r="72" spans="2:12" ht="18" customHeight="1" thickBot="1">
      <c r="B72" s="346"/>
      <c r="C72" s="347"/>
      <c r="D72" s="300"/>
      <c r="E72" s="301"/>
      <c r="F72" s="301"/>
      <c r="G72" s="301"/>
      <c r="H72" s="301"/>
      <c r="I72" s="301"/>
      <c r="J72" s="302"/>
      <c r="K72" s="348"/>
      <c r="L72" s="349"/>
    </row>
    <row r="73" spans="2:12">
      <c r="B73" s="153"/>
      <c r="C73" s="153"/>
      <c r="D73" s="153"/>
      <c r="E73" s="152"/>
      <c r="F73" s="142"/>
      <c r="G73" s="142"/>
      <c r="H73" s="142"/>
      <c r="I73" s="142"/>
      <c r="J73" s="142"/>
      <c r="K73" s="142"/>
      <c r="L73" s="142"/>
    </row>
    <row r="74" spans="2:12" ht="13.5" thickBot="1">
      <c r="B74" s="153"/>
      <c r="C74" s="153"/>
      <c r="D74" s="153"/>
      <c r="E74" s="152"/>
      <c r="F74" s="142"/>
      <c r="G74" s="142"/>
      <c r="H74" s="142"/>
      <c r="I74" s="142"/>
      <c r="J74" s="142"/>
      <c r="K74" s="142"/>
      <c r="L74" s="142"/>
    </row>
    <row r="75" spans="2:12" ht="12.75" customHeight="1">
      <c r="B75" s="350" t="s">
        <v>132</v>
      </c>
      <c r="C75" s="351"/>
      <c r="D75" s="334" t="s">
        <v>136</v>
      </c>
      <c r="E75" s="335"/>
      <c r="F75" s="335"/>
      <c r="G75" s="335"/>
      <c r="H75" s="335"/>
      <c r="I75" s="335"/>
      <c r="J75" s="336"/>
      <c r="K75" s="356"/>
      <c r="L75" s="357"/>
    </row>
    <row r="76" spans="2:12" ht="12.75" customHeight="1">
      <c r="B76" s="352"/>
      <c r="C76" s="353"/>
      <c r="D76" s="337"/>
      <c r="E76" s="327"/>
      <c r="F76" s="327"/>
      <c r="G76" s="327"/>
      <c r="H76" s="327"/>
      <c r="I76" s="327"/>
      <c r="J76" s="338"/>
      <c r="K76" s="356"/>
      <c r="L76" s="357"/>
    </row>
    <row r="77" spans="2:12" ht="12.75" customHeight="1">
      <c r="B77" s="352"/>
      <c r="C77" s="353"/>
      <c r="D77" s="337"/>
      <c r="E77" s="327"/>
      <c r="F77" s="327"/>
      <c r="G77" s="327"/>
      <c r="H77" s="327"/>
      <c r="I77" s="327"/>
      <c r="J77" s="338"/>
      <c r="K77" s="356"/>
      <c r="L77" s="357"/>
    </row>
    <row r="78" spans="2:12" ht="12.95" customHeight="1" thickBot="1">
      <c r="B78" s="354"/>
      <c r="C78" s="355"/>
      <c r="D78" s="339"/>
      <c r="E78" s="340"/>
      <c r="F78" s="340"/>
      <c r="G78" s="340"/>
      <c r="H78" s="340"/>
      <c r="I78" s="340"/>
      <c r="J78" s="341"/>
      <c r="K78" s="356"/>
      <c r="L78" s="357"/>
    </row>
    <row r="79" spans="2:12">
      <c r="B79" s="153"/>
      <c r="C79" s="153"/>
      <c r="D79" s="153"/>
      <c r="E79" s="152"/>
      <c r="F79" s="142"/>
      <c r="G79" s="142"/>
      <c r="H79" s="142"/>
      <c r="I79" s="142"/>
      <c r="J79" s="142"/>
      <c r="K79" s="142"/>
      <c r="L79" s="142"/>
    </row>
    <row r="80" spans="2:12" ht="13.5" thickBot="1">
      <c r="B80" s="153"/>
      <c r="C80" s="153"/>
      <c r="D80" s="153"/>
      <c r="E80" s="152"/>
      <c r="F80" s="142"/>
      <c r="G80" s="142"/>
      <c r="H80" s="142"/>
      <c r="I80" s="142"/>
      <c r="J80" s="142"/>
      <c r="K80" s="142"/>
      <c r="L80" s="142"/>
    </row>
    <row r="81" spans="2:12" ht="12.75" customHeight="1">
      <c r="B81" s="358" t="s">
        <v>133</v>
      </c>
      <c r="C81" s="359"/>
      <c r="D81" s="334" t="s">
        <v>136</v>
      </c>
      <c r="E81" s="335"/>
      <c r="F81" s="335"/>
      <c r="G81" s="335"/>
      <c r="H81" s="335"/>
      <c r="I81" s="335"/>
      <c r="J81" s="336"/>
      <c r="K81" s="364"/>
      <c r="L81" s="365"/>
    </row>
    <row r="82" spans="2:12" ht="12.75" customHeight="1">
      <c r="B82" s="360"/>
      <c r="C82" s="361"/>
      <c r="D82" s="337"/>
      <c r="E82" s="327"/>
      <c r="F82" s="327"/>
      <c r="G82" s="327"/>
      <c r="H82" s="327"/>
      <c r="I82" s="327"/>
      <c r="J82" s="338"/>
      <c r="K82" s="364"/>
      <c r="L82" s="365"/>
    </row>
    <row r="83" spans="2:12" ht="12.75" customHeight="1">
      <c r="B83" s="360"/>
      <c r="C83" s="361"/>
      <c r="D83" s="337"/>
      <c r="E83" s="327"/>
      <c r="F83" s="327"/>
      <c r="G83" s="327"/>
      <c r="H83" s="327"/>
      <c r="I83" s="327"/>
      <c r="J83" s="338"/>
      <c r="K83" s="364"/>
      <c r="L83" s="365"/>
    </row>
    <row r="84" spans="2:12" ht="12.95" customHeight="1" thickBot="1">
      <c r="B84" s="362"/>
      <c r="C84" s="363"/>
      <c r="D84" s="339"/>
      <c r="E84" s="340"/>
      <c r="F84" s="340"/>
      <c r="G84" s="340"/>
      <c r="H84" s="340"/>
      <c r="I84" s="340"/>
      <c r="J84" s="341"/>
      <c r="K84" s="364"/>
      <c r="L84" s="365"/>
    </row>
    <row r="85" spans="2:12"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</row>
  </sheetData>
  <sheetProtection sheet="1" selectLockedCells="1" selectUnlockedCells="1"/>
  <mergeCells count="23">
    <mergeCell ref="D75:J78"/>
    <mergeCell ref="D81:J84"/>
    <mergeCell ref="B68:C72"/>
    <mergeCell ref="K68:L72"/>
    <mergeCell ref="B75:C78"/>
    <mergeCell ref="K75:L78"/>
    <mergeCell ref="B81:C84"/>
    <mergeCell ref="K81:L84"/>
    <mergeCell ref="B15:I15"/>
    <mergeCell ref="D32:J36"/>
    <mergeCell ref="D39:J44"/>
    <mergeCell ref="D47:J65"/>
    <mergeCell ref="D68:J72"/>
    <mergeCell ref="B39:C44"/>
    <mergeCell ref="K39:L44"/>
    <mergeCell ref="B47:C65"/>
    <mergeCell ref="K47:L65"/>
    <mergeCell ref="K17:L17"/>
    <mergeCell ref="D19:J29"/>
    <mergeCell ref="B19:C29"/>
    <mergeCell ref="B32:C36"/>
    <mergeCell ref="K19:L29"/>
    <mergeCell ref="K32:L36"/>
  </mergeCells>
  <pageMargins left="0.25" right="0.25" top="0.75" bottom="0.75" header="0.3" footer="0.3"/>
  <pageSetup paperSize="9" scale="63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theme="7" tint="-0.249977111117893"/>
    <pageSetUpPr fitToPage="1"/>
  </sheetPr>
  <dimension ref="A11:K73"/>
  <sheetViews>
    <sheetView showGridLines="0" tabSelected="1" topLeftCell="A22" zoomScaleNormal="100" workbookViewId="0">
      <selection activeCell="D41" sqref="D41"/>
    </sheetView>
  </sheetViews>
  <sheetFormatPr baseColWidth="10" defaultColWidth="11.42578125" defaultRowHeight="12.75"/>
  <cols>
    <col min="1" max="1" width="3.140625" style="37" customWidth="1"/>
    <col min="2" max="2" width="16.5703125" style="37" customWidth="1"/>
    <col min="3" max="3" width="16.140625" style="37" customWidth="1"/>
    <col min="4" max="4" width="17.5703125" style="37" customWidth="1"/>
    <col min="5" max="5" width="25.5703125" style="37" customWidth="1"/>
    <col min="6" max="8" width="23.7109375" style="37" customWidth="1"/>
    <col min="9" max="16384" width="11.42578125" style="37"/>
  </cols>
  <sheetData>
    <row r="11" spans="1:11" ht="60.75" customHeight="1" thickBot="1"/>
    <row r="12" spans="1:11" ht="13.5" customHeight="1" thickBot="1">
      <c r="G12" s="129" t="s">
        <v>125</v>
      </c>
      <c r="H12" s="147"/>
    </row>
    <row r="13" spans="1:11" ht="11.25" customHeight="1" thickBot="1">
      <c r="A13" s="140"/>
      <c r="B13" s="140"/>
      <c r="C13" s="140"/>
      <c r="D13" s="140"/>
      <c r="E13" s="140"/>
      <c r="F13" s="140"/>
      <c r="G13" s="140"/>
      <c r="H13" s="140"/>
    </row>
    <row r="14" spans="1:11" ht="13.5" customHeight="1">
      <c r="A14" s="385" t="s">
        <v>28</v>
      </c>
      <c r="B14" s="210"/>
      <c r="C14" s="210"/>
      <c r="D14" s="210"/>
      <c r="E14" s="210"/>
      <c r="F14" s="210"/>
      <c r="G14" s="210"/>
      <c r="H14" s="210"/>
    </row>
    <row r="15" spans="1:11" ht="13.5" customHeight="1" thickBot="1">
      <c r="A15" s="366"/>
      <c r="B15" s="94" t="s">
        <v>39</v>
      </c>
      <c r="C15" s="223"/>
      <c r="D15" s="210"/>
      <c r="E15" s="94" t="s">
        <v>40</v>
      </c>
      <c r="F15" s="387"/>
      <c r="G15" s="387"/>
      <c r="H15" s="387"/>
      <c r="K15" s="138"/>
    </row>
    <row r="16" spans="1:11" ht="15.75" thickBot="1">
      <c r="A16" s="366"/>
      <c r="B16" s="210" t="s">
        <v>41</v>
      </c>
      <c r="C16" s="210"/>
      <c r="D16" s="223"/>
      <c r="E16" s="223"/>
      <c r="F16" s="223"/>
      <c r="G16" s="223"/>
      <c r="H16" s="223"/>
      <c r="K16" s="138"/>
    </row>
    <row r="17" spans="1:11" ht="15.75">
      <c r="A17" s="366"/>
      <c r="B17" s="210"/>
      <c r="C17" s="210"/>
      <c r="D17" s="392"/>
      <c r="E17" s="392"/>
      <c r="F17" s="392"/>
      <c r="G17" s="392"/>
      <c r="H17" s="392"/>
      <c r="K17" s="138"/>
    </row>
    <row r="18" spans="1:11" ht="16.5" thickBot="1">
      <c r="A18" s="366"/>
      <c r="B18" s="210" t="s">
        <v>81</v>
      </c>
      <c r="C18" s="224"/>
      <c r="D18" s="225"/>
      <c r="E18" s="226"/>
      <c r="F18" s="225" t="s">
        <v>222</v>
      </c>
      <c r="G18" s="393"/>
      <c r="H18" s="393"/>
      <c r="K18" s="138"/>
    </row>
    <row r="19" spans="1:11" ht="15.75" thickBot="1">
      <c r="A19" s="386"/>
      <c r="B19" s="227"/>
      <c r="C19" s="227"/>
      <c r="D19" s="227"/>
      <c r="E19" s="227"/>
      <c r="F19" s="227"/>
      <c r="G19" s="227"/>
      <c r="H19" s="227"/>
      <c r="K19" s="138"/>
    </row>
    <row r="20" spans="1:11" ht="15">
      <c r="A20" s="210"/>
      <c r="B20" s="210"/>
      <c r="C20" s="210"/>
      <c r="D20" s="210"/>
      <c r="E20" s="210"/>
      <c r="F20" s="210"/>
      <c r="G20" s="210"/>
      <c r="H20" s="210"/>
      <c r="K20" s="138"/>
    </row>
    <row r="21" spans="1:11" ht="15.75" customHeight="1" thickBot="1">
      <c r="A21" s="366" t="s">
        <v>29</v>
      </c>
      <c r="B21" s="388" t="s">
        <v>146</v>
      </c>
      <c r="C21" s="388"/>
      <c r="D21" s="367"/>
      <c r="E21" s="367"/>
      <c r="F21" s="367"/>
      <c r="G21" s="367"/>
      <c r="H21" s="367"/>
    </row>
    <row r="22" spans="1:11" ht="15.75" customHeight="1" thickBot="1">
      <c r="A22" s="366"/>
      <c r="B22" s="388" t="s">
        <v>147</v>
      </c>
      <c r="C22" s="388"/>
      <c r="D22" s="367"/>
      <c r="E22" s="367"/>
      <c r="F22" s="367"/>
      <c r="G22" s="367"/>
      <c r="H22" s="367"/>
    </row>
    <row r="23" spans="1:11" ht="16.5" thickBot="1">
      <c r="A23" s="366"/>
      <c r="B23" s="94" t="s">
        <v>230</v>
      </c>
      <c r="C23" s="210"/>
      <c r="D23" s="380" t="s">
        <v>114</v>
      </c>
      <c r="E23" s="380"/>
      <c r="F23" s="380"/>
      <c r="G23" s="380"/>
      <c r="H23" s="225"/>
    </row>
    <row r="24" spans="1:11" ht="15">
      <c r="A24" s="366"/>
      <c r="B24" s="210"/>
      <c r="C24" s="210"/>
      <c r="D24" s="384"/>
      <c r="E24" s="384"/>
      <c r="F24" s="384"/>
      <c r="G24" s="384"/>
      <c r="H24" s="210"/>
    </row>
    <row r="25" spans="1:11" ht="12.75" customHeight="1">
      <c r="A25" s="253"/>
      <c r="B25" s="94" t="s">
        <v>172</v>
      </c>
      <c r="C25" s="210"/>
      <c r="D25" s="225"/>
      <c r="E25" s="210"/>
      <c r="F25" s="383"/>
      <c r="G25" s="383"/>
      <c r="H25" s="210"/>
    </row>
    <row r="26" spans="1:11" ht="12.75" customHeight="1">
      <c r="A26" s="230"/>
      <c r="B26" s="210"/>
      <c r="C26" s="210"/>
      <c r="D26" s="225"/>
      <c r="E26" s="210"/>
      <c r="F26" s="229"/>
      <c r="G26" s="229"/>
      <c r="H26" s="210"/>
    </row>
    <row r="27" spans="1:11" ht="12.75" customHeight="1">
      <c r="A27" s="254"/>
      <c r="B27" s="94" t="s">
        <v>176</v>
      </c>
      <c r="C27" s="210"/>
      <c r="D27" s="225"/>
      <c r="E27" s="210"/>
      <c r="F27" s="210"/>
      <c r="G27" s="231"/>
      <c r="H27" s="232"/>
    </row>
    <row r="28" spans="1:11" ht="12.75" customHeight="1" thickBot="1">
      <c r="A28" s="228"/>
      <c r="B28" s="233" t="s">
        <v>221</v>
      </c>
      <c r="C28" s="210"/>
      <c r="D28" s="225"/>
      <c r="E28" s="210"/>
      <c r="F28" s="378" t="s">
        <v>227</v>
      </c>
      <c r="G28" s="378"/>
      <c r="H28" s="210"/>
    </row>
    <row r="29" spans="1:11" ht="16.5" thickBot="1">
      <c r="A29" s="222"/>
      <c r="B29" s="210"/>
      <c r="C29" s="210"/>
      <c r="D29" s="234"/>
      <c r="E29" s="234"/>
      <c r="F29" s="379"/>
      <c r="G29" s="379"/>
      <c r="H29" s="235"/>
      <c r="I29" s="188"/>
    </row>
    <row r="30" spans="1:11" ht="62.25" customHeight="1" thickBot="1">
      <c r="A30" s="236"/>
      <c r="B30" s="227"/>
      <c r="C30" s="397" t="s">
        <v>228</v>
      </c>
      <c r="D30" s="398"/>
      <c r="E30" s="398"/>
      <c r="F30" s="398"/>
      <c r="G30" s="398"/>
      <c r="H30" s="399"/>
    </row>
    <row r="31" spans="1:11" ht="12.75" customHeight="1">
      <c r="A31" s="228"/>
      <c r="B31" s="210"/>
      <c r="C31" s="210"/>
      <c r="D31" s="225"/>
      <c r="E31" s="210"/>
      <c r="F31" s="229"/>
      <c r="G31" s="229"/>
      <c r="H31" s="210"/>
    </row>
    <row r="32" spans="1:11" ht="12.75" customHeight="1" thickBot="1">
      <c r="A32" s="366" t="s">
        <v>30</v>
      </c>
      <c r="B32" s="94" t="s">
        <v>31</v>
      </c>
      <c r="C32" s="210"/>
      <c r="D32" s="390"/>
      <c r="E32" s="390"/>
      <c r="F32" s="390"/>
      <c r="G32" s="390"/>
      <c r="H32" s="390"/>
    </row>
    <row r="33" spans="1:8" ht="15.95" customHeight="1" thickBot="1">
      <c r="A33" s="366"/>
      <c r="B33" s="210" t="s">
        <v>45</v>
      </c>
      <c r="C33" s="210"/>
      <c r="D33" s="387"/>
      <c r="E33" s="387"/>
      <c r="F33" s="225" t="s">
        <v>106</v>
      </c>
      <c r="G33" s="391"/>
      <c r="H33" s="391"/>
    </row>
    <row r="34" spans="1:8" ht="12.6" customHeight="1">
      <c r="A34" s="366"/>
      <c r="B34" s="210"/>
      <c r="C34" s="210"/>
      <c r="D34" s="237"/>
      <c r="E34" s="237"/>
      <c r="F34" s="225"/>
      <c r="G34" s="394"/>
      <c r="H34" s="394"/>
    </row>
    <row r="35" spans="1:8" ht="12.75" customHeight="1">
      <c r="A35" s="366"/>
      <c r="B35" s="210" t="s">
        <v>105</v>
      </c>
      <c r="C35" s="395"/>
      <c r="D35" s="395"/>
      <c r="E35" s="395"/>
      <c r="F35" s="395"/>
      <c r="G35" s="210"/>
      <c r="H35" s="210"/>
    </row>
    <row r="36" spans="1:8" ht="12.75" customHeight="1" thickBot="1">
      <c r="A36" s="366"/>
      <c r="B36" s="210"/>
      <c r="C36" s="396"/>
      <c r="D36" s="396"/>
      <c r="E36" s="396"/>
      <c r="F36" s="396"/>
      <c r="G36" s="225" t="s">
        <v>81</v>
      </c>
      <c r="H36" s="238"/>
    </row>
    <row r="37" spans="1:8" ht="12.75" customHeight="1">
      <c r="A37" s="366"/>
      <c r="B37" s="210"/>
      <c r="C37" s="210"/>
      <c r="D37" s="210"/>
      <c r="E37" s="210"/>
      <c r="F37" s="210"/>
      <c r="G37" s="210"/>
      <c r="H37" s="210"/>
    </row>
    <row r="38" spans="1:8" ht="27" customHeight="1" thickBot="1">
      <c r="A38" s="366"/>
      <c r="B38" s="389" t="s">
        <v>231</v>
      </c>
      <c r="C38" s="389"/>
      <c r="D38" s="382" t="s">
        <v>219</v>
      </c>
      <c r="E38" s="382"/>
      <c r="F38" s="382"/>
      <c r="G38" s="382"/>
      <c r="H38" s="382"/>
    </row>
    <row r="39" spans="1:8" ht="15">
      <c r="A39" s="366"/>
      <c r="B39" s="210"/>
      <c r="C39" s="210"/>
      <c r="D39" s="210"/>
      <c r="E39" s="210"/>
      <c r="F39" s="210"/>
      <c r="G39" s="210"/>
      <c r="H39" s="210"/>
    </row>
    <row r="40" spans="1:8" ht="16.5" thickBot="1">
      <c r="A40" s="366"/>
      <c r="B40" s="239" t="s">
        <v>70</v>
      </c>
      <c r="C40" s="210"/>
      <c r="D40" s="240"/>
      <c r="E40" s="239" t="s">
        <v>43</v>
      </c>
      <c r="F40" s="240"/>
      <c r="G40" s="210"/>
      <c r="H40" s="210"/>
    </row>
    <row r="41" spans="1:8" ht="16.5" thickBot="1">
      <c r="A41" s="366"/>
      <c r="B41" s="239" t="s">
        <v>44</v>
      </c>
      <c r="C41" s="239"/>
      <c r="D41" s="510"/>
      <c r="E41" s="210"/>
      <c r="F41" s="210"/>
      <c r="G41" s="210"/>
      <c r="H41" s="210"/>
    </row>
    <row r="42" spans="1:8" ht="15.75">
      <c r="A42" s="366"/>
      <c r="B42" s="210"/>
      <c r="C42" s="239"/>
      <c r="D42" s="239"/>
      <c r="E42" s="241"/>
      <c r="F42" s="241"/>
      <c r="G42" s="241"/>
      <c r="H42" s="210"/>
    </row>
    <row r="43" spans="1:8" ht="16.5" thickBot="1">
      <c r="A43" s="222"/>
      <c r="B43" s="210" t="s">
        <v>128</v>
      </c>
      <c r="C43" s="239"/>
      <c r="D43" s="368"/>
      <c r="E43" s="368"/>
      <c r="F43" s="241"/>
      <c r="G43" s="241"/>
      <c r="H43" s="210"/>
    </row>
    <row r="44" spans="1:8" ht="12.75" customHeight="1">
      <c r="A44" s="242"/>
      <c r="B44" s="239"/>
      <c r="C44" s="242"/>
      <c r="D44" s="243"/>
      <c r="E44" s="210"/>
      <c r="F44" s="210"/>
      <c r="G44" s="241"/>
      <c r="H44" s="241"/>
    </row>
    <row r="45" spans="1:8" ht="15" customHeight="1" thickBot="1">
      <c r="A45" s="244"/>
      <c r="B45" s="94" t="s">
        <v>215</v>
      </c>
      <c r="C45" s="210"/>
      <c r="D45" s="210" t="s">
        <v>42</v>
      </c>
      <c r="E45" s="245"/>
      <c r="F45" s="210"/>
      <c r="G45" s="241"/>
      <c r="H45" s="241"/>
    </row>
    <row r="46" spans="1:8" ht="15" customHeight="1" thickBot="1">
      <c r="A46" s="244"/>
      <c r="B46" s="94" t="s">
        <v>216</v>
      </c>
      <c r="C46" s="210"/>
      <c r="D46" s="246" t="s">
        <v>217</v>
      </c>
      <c r="E46" s="245"/>
      <c r="F46" s="376" t="s">
        <v>218</v>
      </c>
      <c r="G46" s="377"/>
      <c r="H46" s="247"/>
    </row>
    <row r="47" spans="1:8" ht="15" customHeight="1" thickBot="1">
      <c r="A47" s="244"/>
      <c r="B47" s="94" t="s">
        <v>220</v>
      </c>
      <c r="C47" s="210"/>
      <c r="D47" s="210"/>
      <c r="E47" s="245"/>
      <c r="F47" s="241"/>
      <c r="G47" s="241"/>
      <c r="H47" s="241"/>
    </row>
    <row r="48" spans="1:8" ht="15" customHeight="1" thickBot="1">
      <c r="A48" s="244"/>
      <c r="B48" s="94" t="s">
        <v>229</v>
      </c>
      <c r="C48" s="210"/>
      <c r="D48" s="210"/>
      <c r="E48" s="248"/>
      <c r="F48" s="223"/>
      <c r="G48" s="249"/>
      <c r="H48" s="249"/>
    </row>
    <row r="49" spans="1:8" ht="13.5" thickBot="1">
      <c r="A49" s="193"/>
      <c r="F49" s="139"/>
      <c r="G49" s="272"/>
      <c r="H49" s="139"/>
    </row>
    <row r="50" spans="1:8">
      <c r="A50" s="143"/>
      <c r="B50" s="143"/>
      <c r="C50" s="143"/>
      <c r="D50" s="143"/>
      <c r="E50" s="143"/>
      <c r="F50" s="143"/>
      <c r="G50" s="139"/>
      <c r="H50" s="143"/>
    </row>
    <row r="51" spans="1:8" ht="15.75">
      <c r="A51" s="138"/>
      <c r="B51" s="381" t="s">
        <v>223</v>
      </c>
      <c r="C51" s="381"/>
      <c r="D51" s="381"/>
      <c r="E51" s="381"/>
      <c r="F51" s="381"/>
      <c r="G51" s="381"/>
      <c r="H51" s="381"/>
    </row>
    <row r="52" spans="1:8" ht="15.75">
      <c r="A52" s="138"/>
      <c r="B52" s="374" t="s">
        <v>69</v>
      </c>
      <c r="C52" s="201" t="s">
        <v>33</v>
      </c>
      <c r="D52" s="201" t="s">
        <v>27</v>
      </c>
      <c r="E52" s="201" t="s">
        <v>34</v>
      </c>
      <c r="F52" s="201" t="s">
        <v>35</v>
      </c>
      <c r="G52" s="201" t="s">
        <v>36</v>
      </c>
      <c r="H52" s="201" t="s">
        <v>22</v>
      </c>
    </row>
    <row r="53" spans="1:8" ht="15.75">
      <c r="A53" s="138"/>
      <c r="B53" s="375"/>
      <c r="C53" s="202">
        <f>IF(ISBLANK('2) CALCUL SALAIRES '!M17),"",'2) CALCUL SALAIRES '!M17)</f>
        <v>0</v>
      </c>
      <c r="D53" s="202">
        <f>IF(ISBLANK('2) CALCUL SALAIRES '!N17),"",'2) CALCUL SALAIRES '!N17)</f>
        <v>0</v>
      </c>
      <c r="E53" s="203">
        <f>'3) ENSEIGNEMENT ORGANISME'!L11</f>
        <v>0</v>
      </c>
      <c r="F53" s="204">
        <f>'4) DEPLACEMENT REPAS HEBERG. '!K52</f>
        <v>0</v>
      </c>
      <c r="G53" s="205">
        <f>'2) CALCUL SALAIRES '!N33</f>
        <v>0</v>
      </c>
      <c r="H53" s="205">
        <f>SUM(E53:G53)</f>
        <v>0</v>
      </c>
    </row>
    <row r="54" spans="1:8" ht="15.75">
      <c r="A54" s="138"/>
      <c r="B54" s="206" t="s">
        <v>22</v>
      </c>
      <c r="C54" s="207"/>
      <c r="D54" s="207"/>
      <c r="E54" s="205">
        <f>SUM(E53:E53)</f>
        <v>0</v>
      </c>
      <c r="F54" s="205">
        <f>SUM(F53:F53)</f>
        <v>0</v>
      </c>
      <c r="G54" s="205">
        <f>SUM(G53:G53)</f>
        <v>0</v>
      </c>
      <c r="H54" s="208">
        <f>SUM(H53:H53)</f>
        <v>0</v>
      </c>
    </row>
    <row r="55" spans="1:8" ht="16.5" thickBot="1">
      <c r="A55" s="138"/>
      <c r="B55" s="209"/>
      <c r="C55" s="210"/>
      <c r="D55" s="210"/>
      <c r="E55" s="211"/>
      <c r="F55" s="211"/>
      <c r="G55" s="211"/>
      <c r="H55" s="212"/>
    </row>
    <row r="56" spans="1:8" ht="17.25" thickTop="1" thickBot="1">
      <c r="A56" s="138"/>
      <c r="B56" s="213" t="s">
        <v>224</v>
      </c>
      <c r="C56" s="214"/>
      <c r="D56" s="214"/>
      <c r="E56" s="214"/>
      <c r="F56" s="214"/>
      <c r="G56" s="250">
        <f>IF(H54=0,0,H56/H54)</f>
        <v>0</v>
      </c>
      <c r="H56" s="215">
        <f>'5) COFINANCEMENT ETS'!H12</f>
        <v>0</v>
      </c>
    </row>
    <row r="57" spans="1:8" ht="17.25" thickTop="1" thickBot="1">
      <c r="A57" s="36"/>
      <c r="B57" s="209"/>
      <c r="C57" s="210"/>
      <c r="D57" s="210"/>
      <c r="E57" s="216"/>
      <c r="F57" s="216"/>
      <c r="G57" s="216"/>
      <c r="H57" s="217"/>
    </row>
    <row r="58" spans="1:8" ht="17.25" thickTop="1" thickBot="1">
      <c r="A58" s="36"/>
      <c r="B58" s="218" t="s">
        <v>225</v>
      </c>
      <c r="C58" s="219"/>
      <c r="D58" s="219"/>
      <c r="E58" s="219"/>
      <c r="F58" s="219"/>
      <c r="G58" s="220"/>
      <c r="H58" s="221">
        <f>H54-H56</f>
        <v>0</v>
      </c>
    </row>
    <row r="59" spans="1:8" ht="15.75" thickTop="1">
      <c r="A59" s="36"/>
      <c r="B59" s="148"/>
      <c r="C59" s="148"/>
      <c r="D59" s="148"/>
      <c r="E59" s="148"/>
      <c r="F59" s="148"/>
      <c r="G59" s="148"/>
    </row>
    <row r="60" spans="1:8" ht="15">
      <c r="A60" s="36"/>
      <c r="B60" s="148"/>
      <c r="C60" s="148"/>
      <c r="D60" s="148"/>
      <c r="E60" s="148"/>
      <c r="F60" s="148"/>
      <c r="G60" s="148"/>
    </row>
    <row r="61" spans="1:8" ht="16.5" thickBot="1">
      <c r="B61" s="210" t="s">
        <v>214</v>
      </c>
      <c r="C61" s="238"/>
      <c r="D61" s="225" t="s">
        <v>32</v>
      </c>
      <c r="E61" s="255"/>
      <c r="F61" s="139"/>
      <c r="G61" s="139"/>
      <c r="H61" s="139"/>
    </row>
    <row r="62" spans="1:8">
      <c r="C62" s="149"/>
      <c r="D62" s="141"/>
      <c r="E62" s="150"/>
      <c r="F62" s="139"/>
      <c r="G62" s="139"/>
      <c r="H62" s="139"/>
    </row>
    <row r="64" spans="1:8" ht="15" customHeight="1"/>
    <row r="65" spans="2:8" ht="12.75" customHeight="1">
      <c r="B65" s="371" t="s">
        <v>82</v>
      </c>
      <c r="C65" s="371"/>
      <c r="D65" s="371"/>
      <c r="E65" s="371"/>
      <c r="F65" s="371"/>
      <c r="G65" s="372" t="s">
        <v>46</v>
      </c>
      <c r="H65" s="372"/>
    </row>
    <row r="66" spans="2:8">
      <c r="B66" s="371"/>
      <c r="C66" s="371"/>
      <c r="D66" s="371"/>
      <c r="E66" s="371"/>
      <c r="F66" s="371"/>
      <c r="G66" s="372"/>
      <c r="H66" s="372"/>
    </row>
    <row r="67" spans="2:8">
      <c r="B67" s="371"/>
      <c r="C67" s="371"/>
      <c r="D67" s="371"/>
      <c r="E67" s="371"/>
      <c r="F67" s="371"/>
      <c r="G67" s="372"/>
      <c r="H67" s="372"/>
    </row>
    <row r="68" spans="2:8">
      <c r="B68" s="371"/>
      <c r="C68" s="371"/>
      <c r="D68" s="371"/>
      <c r="E68" s="371"/>
      <c r="F68" s="371"/>
    </row>
    <row r="69" spans="2:8" ht="15">
      <c r="B69" s="144" t="s">
        <v>104</v>
      </c>
      <c r="C69" s="144"/>
      <c r="D69" s="373"/>
      <c r="E69" s="373"/>
      <c r="F69" s="373"/>
    </row>
    <row r="70" spans="2:8" ht="15">
      <c r="B70" s="144" t="s">
        <v>47</v>
      </c>
      <c r="C70" s="369"/>
      <c r="D70" s="370"/>
      <c r="E70" s="144" t="s">
        <v>48</v>
      </c>
      <c r="F70" s="145"/>
    </row>
    <row r="71" spans="2:8" ht="15">
      <c r="B71" s="144" t="s">
        <v>103</v>
      </c>
      <c r="C71" s="144"/>
      <c r="D71" s="144"/>
      <c r="E71" s="144"/>
      <c r="F71" s="144"/>
    </row>
    <row r="72" spans="2:8" ht="15">
      <c r="B72" s="144"/>
      <c r="C72" s="144"/>
      <c r="D72" s="144"/>
      <c r="E72" s="144"/>
      <c r="F72" s="144"/>
    </row>
    <row r="73" spans="2:8">
      <c r="B73" s="146"/>
      <c r="C73" s="146"/>
      <c r="D73" s="146"/>
      <c r="E73" s="146"/>
      <c r="F73" s="146"/>
    </row>
  </sheetData>
  <sheetProtection sheet="1" selectLockedCells="1"/>
  <mergeCells count="31">
    <mergeCell ref="A14:A19"/>
    <mergeCell ref="F15:H15"/>
    <mergeCell ref="B22:C22"/>
    <mergeCell ref="B38:C38"/>
    <mergeCell ref="D32:H32"/>
    <mergeCell ref="D33:E33"/>
    <mergeCell ref="G33:H33"/>
    <mergeCell ref="B21:C21"/>
    <mergeCell ref="D21:H21"/>
    <mergeCell ref="D17:H17"/>
    <mergeCell ref="G18:H18"/>
    <mergeCell ref="A21:A24"/>
    <mergeCell ref="G34:H34"/>
    <mergeCell ref="C35:F36"/>
    <mergeCell ref="F24:G24"/>
    <mergeCell ref="C30:H30"/>
    <mergeCell ref="A32:A42"/>
    <mergeCell ref="D22:H22"/>
    <mergeCell ref="D43:E43"/>
    <mergeCell ref="C70:D70"/>
    <mergeCell ref="B65:F68"/>
    <mergeCell ref="G65:H67"/>
    <mergeCell ref="D69:F69"/>
    <mergeCell ref="B52:B53"/>
    <mergeCell ref="F46:G46"/>
    <mergeCell ref="F28:G29"/>
    <mergeCell ref="D23:G23"/>
    <mergeCell ref="B51:H51"/>
    <mergeCell ref="D38:H38"/>
    <mergeCell ref="F25:G25"/>
    <mergeCell ref="D24:E24"/>
  </mergeCells>
  <phoneticPr fontId="4" type="noConversion"/>
  <hyperlinks>
    <hyperlink ref="F46" r:id="rId1" xr:uid="{A2936CFD-350C-467E-9BAF-4C320B974ECA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7" pageOrder="overThenDown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0</xdr:rowOff>
                  </from>
                  <to>
                    <xdr:col>2</xdr:col>
                    <xdr:colOff>142875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161925</xdr:rowOff>
                  </from>
                  <to>
                    <xdr:col>2</xdr:col>
                    <xdr:colOff>142875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180975</xdr:rowOff>
                  </from>
                  <to>
                    <xdr:col>2</xdr:col>
                    <xdr:colOff>142875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161925</xdr:rowOff>
                  </from>
                  <to>
                    <xdr:col>2</xdr:col>
                    <xdr:colOff>142875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</xdr:col>
                    <xdr:colOff>142875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</xdr:col>
                    <xdr:colOff>142875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68C683-56CA-48B3-9E30-6D12E1E48133}">
          <x14:formula1>
            <xm:f>'LISTE DES DIPLOMES + DUREE'!$B$2:$B$33</xm:f>
          </x14:formula1>
          <xm:sqref>D38:H38</xm:sqref>
        </x14:dataValidation>
        <x14:dataValidation type="list" allowBlank="1" showInputMessage="1" showErrorMessage="1" xr:uid="{A7D499F0-07E0-45D9-A645-275A014F051A}">
          <x14:formula1>
            <xm:f>'LISTE DES GRADES ET CATEGORIES'!$C$4:$C$20</xm:f>
          </x14:formula1>
          <xm:sqref>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4"/>
    <pageSetUpPr fitToPage="1"/>
  </sheetPr>
  <dimension ref="A1:Q67"/>
  <sheetViews>
    <sheetView showGridLines="0" topLeftCell="E1" zoomScaleNormal="100" workbookViewId="0">
      <selection activeCell="P10" sqref="P10"/>
    </sheetView>
  </sheetViews>
  <sheetFormatPr baseColWidth="10" defaultColWidth="11.42578125" defaultRowHeight="12.75"/>
  <cols>
    <col min="8" max="8" width="19.7109375" customWidth="1"/>
    <col min="9" max="9" width="13" customWidth="1"/>
    <col min="10" max="10" width="11.42578125" customWidth="1"/>
    <col min="13" max="13" width="23.140625" customWidth="1"/>
    <col min="14" max="14" width="26.85546875" customWidth="1"/>
    <col min="15" max="15" width="29.85546875" customWidth="1"/>
    <col min="16" max="16" width="19.85546875" customWidth="1"/>
    <col min="17" max="17" width="3.28515625" customWidth="1"/>
    <col min="18" max="18" width="2.28515625" customWidth="1"/>
  </cols>
  <sheetData>
    <row r="1" spans="1:17" ht="12.75" customHeight="1">
      <c r="A1" s="400" t="s">
        <v>124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2"/>
      <c r="M1" s="122"/>
      <c r="N1" s="122"/>
      <c r="O1" s="122"/>
      <c r="P1" s="122"/>
      <c r="Q1" s="122"/>
    </row>
    <row r="2" spans="1:17" ht="45.75" customHeight="1" thickBot="1">
      <c r="A2" s="403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5"/>
      <c r="M2" s="122"/>
      <c r="N2" s="122"/>
      <c r="O2" s="122"/>
      <c r="P2" s="122"/>
      <c r="Q2" s="122"/>
    </row>
    <row r="6" spans="1:17" ht="13.5" thickBot="1">
      <c r="J6" s="24" t="s">
        <v>107</v>
      </c>
      <c r="M6" s="406">
        <f>'1) DEMANDE DE PRISE EN CHARGE'!F15</f>
        <v>0</v>
      </c>
      <c r="N6" s="406"/>
      <c r="O6" s="406"/>
    </row>
    <row r="7" spans="1:17">
      <c r="M7" s="123"/>
    </row>
    <row r="8" spans="1:17" ht="13.5" thickBot="1">
      <c r="J8" s="24" t="s">
        <v>108</v>
      </c>
      <c r="M8" s="406">
        <f>'1) DEMANDE DE PRISE EN CHARGE'!D21</f>
        <v>0</v>
      </c>
      <c r="N8" s="406"/>
    </row>
    <row r="10" spans="1:17" ht="16.5" thickBot="1">
      <c r="J10" s="24" t="s">
        <v>109</v>
      </c>
      <c r="M10" s="406">
        <f>'1) DEMANDE DE PRISE EN CHARGE'!D22</f>
        <v>0</v>
      </c>
      <c r="N10" s="406"/>
      <c r="O10" s="128"/>
      <c r="P10" s="131"/>
    </row>
    <row r="13" spans="1:17" ht="13.5" thickBot="1">
      <c r="J13" s="24" t="s">
        <v>71</v>
      </c>
      <c r="K13" s="24"/>
      <c r="L13" s="24"/>
      <c r="M13" s="411" t="str">
        <f>'1) DEMANDE DE PRISE EN CHARGE'!$D$38</f>
        <v># VIDE - Diplôme à renseigner</v>
      </c>
      <c r="N13" s="411"/>
    </row>
    <row r="14" spans="1:17" ht="27" customHeight="1" thickBot="1">
      <c r="J14" s="24"/>
      <c r="M14" s="21"/>
      <c r="N14" s="21"/>
      <c r="O14" s="21"/>
    </row>
    <row r="15" spans="1:17" ht="16.5" customHeight="1" thickBot="1">
      <c r="J15" s="407"/>
      <c r="K15" s="407"/>
      <c r="L15" s="408" t="s">
        <v>72</v>
      </c>
      <c r="M15" s="409"/>
      <c r="N15" s="409"/>
      <c r="O15" s="410"/>
      <c r="P15" s="25"/>
      <c r="Q15" s="25"/>
    </row>
    <row r="16" spans="1:17" ht="60.75" customHeight="1" thickTop="1" thickBot="1">
      <c r="J16" s="26"/>
      <c r="K16" s="27"/>
      <c r="L16" s="416" t="s">
        <v>75</v>
      </c>
      <c r="M16" s="28" t="s">
        <v>68</v>
      </c>
      <c r="N16" s="28" t="s">
        <v>78</v>
      </c>
      <c r="O16" s="121" t="s">
        <v>76</v>
      </c>
      <c r="P16" s="29" t="s">
        <v>77</v>
      </c>
      <c r="Q16" s="30"/>
    </row>
    <row r="17" spans="10:17" ht="33" customHeight="1" thickTop="1" thickBot="1">
      <c r="J17" s="27"/>
      <c r="K17" s="27"/>
      <c r="L17" s="417"/>
      <c r="M17" s="161">
        <f>'1) DEMANDE DE PRISE EN CHARGE'!D40</f>
        <v>0</v>
      </c>
      <c r="N17" s="161">
        <f>'1) DEMANDE DE PRISE EN CHARGE'!F40</f>
        <v>0</v>
      </c>
      <c r="O17" s="198">
        <f>INDEX('LISTE DES DIPLOMES + DUREE'!A2:F33,MATCH(M13,'LISTE DES DIPLOMES + DUREE'!B2:B33,0),4)</f>
        <v>0</v>
      </c>
      <c r="P17" s="118" cm="1">
        <f t="array" ref="P17">INDEX('LISTE DES DIPLOMES + DUREE'!A2:F33,+MATCH(M13,'LISTE DES DIPLOMES + DUREE'!B2:B33,0),6)</f>
        <v>0</v>
      </c>
      <c r="Q17" s="5"/>
    </row>
    <row r="18" spans="10:17" ht="12.75" customHeight="1" thickTop="1">
      <c r="J18" s="27"/>
      <c r="K18" s="27"/>
      <c r="L18" s="33"/>
      <c r="M18" s="34"/>
      <c r="N18" s="34"/>
      <c r="O18" s="2"/>
      <c r="P18" s="3"/>
      <c r="Q18" s="4"/>
    </row>
    <row r="22" spans="10:17" ht="13.5" thickBot="1">
      <c r="J22" s="24" t="s">
        <v>110</v>
      </c>
      <c r="N22" s="412" t="str">
        <f>'1) DEMANDE DE PRISE EN CHARGE'!D23</f>
        <v># VIDE - Grade à renseigner (ou) Catégorie si Grade de l'agent non listé</v>
      </c>
      <c r="O22" s="406"/>
      <c r="P22" s="35"/>
    </row>
    <row r="26" spans="10:17" ht="18.75">
      <c r="J26" s="24" t="s">
        <v>115</v>
      </c>
      <c r="N26" s="413" cm="1">
        <f t="array" ref="N26">INDEX('LISTE DES GRADES ET CATEGORIES'!B4:D20,+MATCH(N22,'LISTE DES GRADES ET CATEGORIES'!C4:C20,0),3)</f>
        <v>0</v>
      </c>
      <c r="O26" s="413"/>
    </row>
    <row r="32" spans="10:17">
      <c r="J32" s="414" t="s">
        <v>116</v>
      </c>
      <c r="K32" s="414"/>
      <c r="L32" s="414"/>
      <c r="M32" s="414"/>
    </row>
    <row r="33" spans="1:17">
      <c r="J33" s="414"/>
      <c r="K33" s="414"/>
      <c r="L33" s="414"/>
      <c r="M33" s="414"/>
      <c r="N33" s="413">
        <f>IF(N22=1,0,P17*N26)</f>
        <v>0</v>
      </c>
      <c r="O33" s="413"/>
    </row>
    <row r="34" spans="1:17" ht="13.5" thickBot="1">
      <c r="J34" s="414"/>
      <c r="K34" s="414"/>
      <c r="L34" s="414"/>
      <c r="M34" s="414"/>
      <c r="N34" s="415"/>
      <c r="O34" s="415"/>
    </row>
    <row r="38" spans="1:17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</row>
    <row r="40" spans="1:17" ht="15">
      <c r="C40" s="126"/>
    </row>
    <row r="41" spans="1:17" ht="15">
      <c r="C41" s="126"/>
    </row>
    <row r="67" spans="1:17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</row>
  </sheetData>
  <sheetProtection sheet="1" selectLockedCells="1"/>
  <mergeCells count="12">
    <mergeCell ref="N22:O22"/>
    <mergeCell ref="N26:O26"/>
    <mergeCell ref="J32:M34"/>
    <mergeCell ref="N33:O34"/>
    <mergeCell ref="L16:L17"/>
    <mergeCell ref="A1:L2"/>
    <mergeCell ref="M6:O6"/>
    <mergeCell ref="M8:N8"/>
    <mergeCell ref="M10:N10"/>
    <mergeCell ref="J15:K15"/>
    <mergeCell ref="L15:O15"/>
    <mergeCell ref="M13:N13"/>
  </mergeCells>
  <phoneticPr fontId="4" type="noConversion"/>
  <conditionalFormatting sqref="L16:P17">
    <cfRule type="expression" dxfId="2" priority="3" stopIfTrue="1">
      <formula>$M$13=1</formula>
    </cfRule>
  </conditionalFormatting>
  <printOptions horizontalCentered="1"/>
  <pageMargins left="0.23622047244094491" right="0.23622047244094491" top="0.35433070866141736" bottom="0.39370078740157483" header="0.31496062992125984" footer="0.31496062992125984"/>
  <pageSetup paperSize="9" scale="56" pageOrder="overThenDown" orientation="landscape" r:id="rId1"/>
  <ignoredErrors>
    <ignoredError sqref="N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tabColor theme="4" tint="0.39997558519241921"/>
    <pageSetUpPr fitToPage="1"/>
  </sheetPr>
  <dimension ref="A1:Q16"/>
  <sheetViews>
    <sheetView showGridLines="0" zoomScale="90" zoomScaleNormal="90" workbookViewId="0">
      <selection activeCell="L7" sqref="L7"/>
    </sheetView>
  </sheetViews>
  <sheetFormatPr baseColWidth="10" defaultColWidth="11.42578125" defaultRowHeight="12.75"/>
  <cols>
    <col min="6" max="6" width="13.7109375" customWidth="1"/>
    <col min="8" max="8" width="19.7109375" customWidth="1"/>
    <col min="9" max="9" width="13.28515625" customWidth="1"/>
    <col min="10" max="11" width="11.42578125" customWidth="1"/>
    <col min="12" max="12" width="25.7109375" customWidth="1"/>
    <col min="13" max="13" width="6.7109375" customWidth="1"/>
    <col min="14" max="14" width="19.85546875" customWidth="1"/>
    <col min="15" max="15" width="19.7109375" customWidth="1"/>
    <col min="16" max="16" width="19.85546875" customWidth="1"/>
    <col min="17" max="17" width="3.28515625" customWidth="1"/>
    <col min="18" max="18" width="2.28515625" customWidth="1"/>
  </cols>
  <sheetData>
    <row r="1" spans="1:17" ht="12.75" customHeight="1">
      <c r="A1" s="418" t="s">
        <v>123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20"/>
      <c r="M1" s="122"/>
      <c r="N1" s="122"/>
      <c r="O1" s="122"/>
      <c r="P1" s="122"/>
      <c r="Q1" s="122"/>
    </row>
    <row r="2" spans="1:17" ht="45.75" customHeight="1" thickBot="1">
      <c r="A2" s="421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3"/>
      <c r="M2" s="122"/>
      <c r="N2" s="122"/>
      <c r="O2" s="122"/>
      <c r="P2" s="122"/>
      <c r="Q2" s="122"/>
    </row>
    <row r="5" spans="1:17" ht="13.5" thickBot="1"/>
    <row r="6" spans="1:17" ht="16.5" thickBot="1">
      <c r="G6" s="119" t="s">
        <v>120</v>
      </c>
      <c r="H6" s="14"/>
      <c r="I6" s="14"/>
      <c r="J6" s="15"/>
      <c r="K6" s="16"/>
      <c r="L6" s="156"/>
    </row>
    <row r="7" spans="1:17" ht="15.75">
      <c r="G7" s="120"/>
      <c r="H7" s="17"/>
      <c r="I7" s="17"/>
      <c r="K7" s="18"/>
      <c r="L7" s="158"/>
    </row>
    <row r="8" spans="1:17" ht="16.5" thickBot="1">
      <c r="G8" s="120" t="s">
        <v>121</v>
      </c>
      <c r="H8" s="17"/>
      <c r="I8" s="17"/>
      <c r="K8" s="18"/>
      <c r="L8" s="157"/>
    </row>
    <row r="9" spans="1:17" ht="15.75">
      <c r="G9" s="120"/>
      <c r="H9" s="17"/>
      <c r="I9" s="17"/>
      <c r="K9" s="18"/>
      <c r="L9" s="133"/>
    </row>
    <row r="10" spans="1:17" ht="15.75">
      <c r="G10" s="19"/>
      <c r="K10" s="18"/>
      <c r="L10" s="20"/>
    </row>
    <row r="11" spans="1:17" ht="15.75">
      <c r="G11" s="130"/>
      <c r="H11" s="17"/>
      <c r="I11" s="17"/>
      <c r="K11" s="22" t="s">
        <v>80</v>
      </c>
      <c r="L11" s="6">
        <f>L6+L8</f>
        <v>0</v>
      </c>
    </row>
    <row r="12" spans="1:17">
      <c r="G12" s="134"/>
      <c r="H12" s="135"/>
      <c r="I12" s="135"/>
      <c r="L12" s="23"/>
    </row>
    <row r="13" spans="1:17">
      <c r="G13" s="134"/>
      <c r="H13" s="135"/>
      <c r="I13" s="135"/>
      <c r="L13" s="23"/>
    </row>
    <row r="14" spans="1:17">
      <c r="G14" s="134"/>
      <c r="H14" s="135"/>
      <c r="I14" s="135"/>
      <c r="L14" s="23"/>
    </row>
    <row r="15" spans="1:17">
      <c r="G15" s="134"/>
      <c r="H15" s="135"/>
      <c r="I15" s="135"/>
      <c r="L15" s="23"/>
    </row>
    <row r="16" spans="1:17" ht="13.5" thickBot="1">
      <c r="G16" s="136"/>
      <c r="H16" s="137"/>
      <c r="I16" s="137"/>
      <c r="J16" s="31"/>
      <c r="K16" s="31"/>
      <c r="L16" s="32"/>
    </row>
  </sheetData>
  <sheetProtection sheet="1" selectLockedCells="1"/>
  <mergeCells count="1">
    <mergeCell ref="A1:L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theme="4" tint="0.59999389629810485"/>
    <pageSetUpPr fitToPage="1"/>
  </sheetPr>
  <dimension ref="A1:O53"/>
  <sheetViews>
    <sheetView showGridLines="0" topLeftCell="A32" zoomScaleNormal="100" workbookViewId="0">
      <selection activeCell="B13" sqref="B13"/>
    </sheetView>
  </sheetViews>
  <sheetFormatPr baseColWidth="10" defaultColWidth="11.42578125" defaultRowHeight="12.75"/>
  <cols>
    <col min="1" max="1" width="20.5703125" customWidth="1"/>
    <col min="2" max="2" width="12.85546875" style="57" customWidth="1"/>
    <col min="3" max="3" width="9.42578125" style="57" customWidth="1"/>
    <col min="4" max="4" width="10.28515625" style="57" customWidth="1"/>
    <col min="5" max="5" width="11.42578125" style="57"/>
    <col min="6" max="6" width="8.28515625" customWidth="1"/>
    <col min="10" max="10" width="10.140625" customWidth="1"/>
    <col min="11" max="11" width="21" customWidth="1"/>
  </cols>
  <sheetData>
    <row r="1" spans="1:11" ht="13.5" customHeight="1">
      <c r="A1" s="427" t="s">
        <v>122</v>
      </c>
      <c r="B1" s="428"/>
      <c r="C1" s="428"/>
      <c r="D1" s="428"/>
      <c r="E1" s="428"/>
      <c r="F1" s="428"/>
      <c r="G1" s="428"/>
      <c r="H1" s="428"/>
      <c r="I1" s="428"/>
      <c r="J1" s="428"/>
      <c r="K1" s="429"/>
    </row>
    <row r="2" spans="1:11" ht="44.25" customHeight="1" thickBot="1">
      <c r="A2" s="430"/>
      <c r="B2" s="431"/>
      <c r="C2" s="431"/>
      <c r="D2" s="431"/>
      <c r="E2" s="431"/>
      <c r="F2" s="431"/>
      <c r="G2" s="431"/>
      <c r="H2" s="431"/>
      <c r="I2" s="431"/>
      <c r="J2" s="431"/>
      <c r="K2" s="432"/>
    </row>
    <row r="3" spans="1:11" ht="13.5" customHeight="1" thickTop="1" thickBot="1">
      <c r="A3" s="38"/>
      <c r="B3" s="39"/>
      <c r="C3" s="39"/>
      <c r="D3" s="39"/>
      <c r="E3" s="39"/>
      <c r="F3" s="39"/>
      <c r="G3" s="39"/>
      <c r="H3" s="39"/>
      <c r="I3" s="39"/>
      <c r="J3" s="39"/>
      <c r="K3" s="40"/>
    </row>
    <row r="4" spans="1:11" ht="13.5" customHeight="1" thickBot="1">
      <c r="A4" s="38"/>
      <c r="B4" s="39"/>
      <c r="C4" s="453" t="s">
        <v>88</v>
      </c>
      <c r="D4" s="454"/>
      <c r="E4" s="454"/>
      <c r="F4" s="454"/>
      <c r="G4" s="454"/>
      <c r="H4" s="454"/>
      <c r="I4" s="454"/>
      <c r="J4" s="455"/>
      <c r="K4" s="40"/>
    </row>
    <row r="5" spans="1:11" ht="39" customHeight="1">
      <c r="A5" s="38"/>
      <c r="B5" s="475" t="s">
        <v>75</v>
      </c>
      <c r="C5" s="433" t="s">
        <v>68</v>
      </c>
      <c r="D5" s="434"/>
      <c r="E5" s="435" t="s">
        <v>78</v>
      </c>
      <c r="F5" s="434"/>
      <c r="G5" s="435" t="s">
        <v>76</v>
      </c>
      <c r="H5" s="434"/>
      <c r="I5" s="435" t="s">
        <v>77</v>
      </c>
      <c r="J5" s="434"/>
      <c r="K5" s="23"/>
    </row>
    <row r="6" spans="1:11" ht="24" thickBot="1">
      <c r="A6" s="38"/>
      <c r="B6" s="476"/>
      <c r="C6" s="457">
        <f>IF(ISBLANK('2) CALCUL SALAIRES '!M17),"",'2) CALCUL SALAIRES '!M17)</f>
        <v>0</v>
      </c>
      <c r="D6" s="458"/>
      <c r="E6" s="459">
        <f>IF(ISBLANK('2) CALCUL SALAIRES '!N17),"",'2) CALCUL SALAIRES '!N17)</f>
        <v>0</v>
      </c>
      <c r="F6" s="460"/>
      <c r="G6" s="461">
        <f>'2) CALCUL SALAIRES '!O17</f>
        <v>0</v>
      </c>
      <c r="H6" s="462"/>
      <c r="I6" s="461">
        <f>'2) CALCUL SALAIRES '!P17</f>
        <v>0</v>
      </c>
      <c r="J6" s="462"/>
      <c r="K6" s="23"/>
    </row>
    <row r="7" spans="1:11" ht="23.25">
      <c r="A7" s="38"/>
      <c r="B7" s="41"/>
      <c r="C7" s="42"/>
      <c r="D7" s="42"/>
      <c r="E7" s="42"/>
      <c r="F7" s="42"/>
      <c r="G7" s="13"/>
      <c r="H7" s="13"/>
      <c r="I7" s="13"/>
      <c r="J7" s="13"/>
      <c r="K7" s="23"/>
    </row>
    <row r="8" spans="1:11" s="45" customFormat="1" ht="12" thickBot="1">
      <c r="A8" s="43"/>
      <c r="B8" s="44"/>
      <c r="C8" s="44"/>
      <c r="D8" s="44"/>
      <c r="E8" s="44"/>
      <c r="K8" s="46"/>
    </row>
    <row r="9" spans="1:11" ht="18" customHeight="1" thickBot="1">
      <c r="A9" s="47" t="s">
        <v>73</v>
      </c>
      <c r="B9" s="408" t="s">
        <v>83</v>
      </c>
      <c r="C9" s="409"/>
      <c r="D9" s="409"/>
      <c r="E9" s="410"/>
      <c r="G9" s="478" t="s">
        <v>182</v>
      </c>
      <c r="H9" s="479"/>
      <c r="I9" s="479"/>
      <c r="J9" s="479"/>
      <c r="K9" s="480"/>
    </row>
    <row r="10" spans="1:11" ht="16.5" customHeight="1" thickBot="1">
      <c r="A10" s="47"/>
      <c r="B10" s="49"/>
      <c r="C10" s="49"/>
      <c r="D10" s="49"/>
      <c r="E10" s="49"/>
      <c r="G10" s="481"/>
      <c r="H10" s="482"/>
      <c r="I10" s="482"/>
      <c r="J10" s="482"/>
      <c r="K10" s="483"/>
    </row>
    <row r="11" spans="1:11" ht="13.5" thickBot="1">
      <c r="A11" s="445" t="s">
        <v>87</v>
      </c>
      <c r="B11" s="446"/>
      <c r="C11" s="50"/>
      <c r="D11" s="50"/>
      <c r="E11" s="50"/>
      <c r="F11" s="48"/>
      <c r="H11" s="51"/>
      <c r="I11" s="52"/>
      <c r="J11" s="52"/>
      <c r="K11" s="53"/>
    </row>
    <row r="12" spans="1:11" ht="36">
      <c r="A12" s="54" t="s">
        <v>4</v>
      </c>
      <c r="B12" s="113" t="s">
        <v>93</v>
      </c>
      <c r="C12" s="56" t="s">
        <v>67</v>
      </c>
      <c r="D12" s="55" t="s">
        <v>10</v>
      </c>
      <c r="F12" s="169" t="s">
        <v>168</v>
      </c>
      <c r="G12" s="170"/>
      <c r="H12" s="171"/>
      <c r="I12" s="171"/>
      <c r="J12" s="170"/>
      <c r="K12" s="172"/>
    </row>
    <row r="13" spans="1:11">
      <c r="A13" s="58" t="s">
        <v>5</v>
      </c>
      <c r="B13" s="12"/>
      <c r="C13" s="59">
        <v>0.36</v>
      </c>
      <c r="D13" s="60">
        <f>B13*C13*$G$6</f>
        <v>0</v>
      </c>
      <c r="F13" s="469"/>
      <c r="G13" s="470"/>
      <c r="H13" s="470"/>
      <c r="I13" s="470"/>
      <c r="J13" s="470"/>
      <c r="K13" s="471"/>
    </row>
    <row r="14" spans="1:11">
      <c r="A14" s="58" t="s">
        <v>6</v>
      </c>
      <c r="B14" s="12"/>
      <c r="C14" s="59">
        <v>0.46</v>
      </c>
      <c r="D14" s="60">
        <f>B14*C14*$G$6</f>
        <v>0</v>
      </c>
      <c r="F14" s="469"/>
      <c r="G14" s="470"/>
      <c r="H14" s="470"/>
      <c r="I14" s="470"/>
      <c r="J14" s="470"/>
      <c r="K14" s="471"/>
    </row>
    <row r="15" spans="1:11">
      <c r="A15" s="58" t="s">
        <v>7</v>
      </c>
      <c r="B15" s="12"/>
      <c r="C15" s="59">
        <v>0.5</v>
      </c>
      <c r="D15" s="60">
        <f>B15*C15*$G$6</f>
        <v>0</v>
      </c>
      <c r="F15" s="469"/>
      <c r="G15" s="470"/>
      <c r="H15" s="470"/>
      <c r="I15" s="470"/>
      <c r="J15" s="470"/>
      <c r="K15" s="471"/>
    </row>
    <row r="16" spans="1:11">
      <c r="A16" s="175" t="s">
        <v>169</v>
      </c>
      <c r="B16" s="177"/>
      <c r="C16" s="176"/>
      <c r="D16" s="12">
        <v>0</v>
      </c>
      <c r="F16" s="469"/>
      <c r="G16" s="470"/>
      <c r="H16" s="470"/>
      <c r="I16" s="470"/>
      <c r="J16" s="470"/>
      <c r="K16" s="471"/>
    </row>
    <row r="17" spans="1:15" ht="13.5" thickBot="1">
      <c r="A17" s="61"/>
      <c r="B17" s="449" t="s">
        <v>86</v>
      </c>
      <c r="C17" s="450"/>
      <c r="D17" s="174">
        <f>SUM(D13:D16)</f>
        <v>0</v>
      </c>
      <c r="E17" s="50"/>
      <c r="F17" s="472"/>
      <c r="G17" s="473"/>
      <c r="H17" s="473"/>
      <c r="I17" s="473"/>
      <c r="J17" s="473"/>
      <c r="K17" s="474"/>
      <c r="O17" s="64"/>
    </row>
    <row r="18" spans="1:15">
      <c r="A18" s="61"/>
      <c r="B18" s="62"/>
      <c r="C18" s="62"/>
      <c r="D18" s="65"/>
      <c r="E18" s="50"/>
      <c r="F18" s="50"/>
      <c r="G18" s="48"/>
      <c r="H18" s="48"/>
      <c r="I18" s="62"/>
      <c r="J18" s="62"/>
      <c r="K18" s="63"/>
      <c r="O18" s="64"/>
    </row>
    <row r="19" spans="1:15" ht="13.5" thickBot="1">
      <c r="A19" s="61"/>
      <c r="B19" s="50"/>
      <c r="C19" s="50"/>
      <c r="D19" s="50"/>
      <c r="E19" s="50"/>
      <c r="F19" s="50"/>
      <c r="K19" s="23"/>
    </row>
    <row r="20" spans="1:15" ht="13.5" thickBot="1">
      <c r="A20" s="447" t="s">
        <v>11</v>
      </c>
      <c r="B20" s="448"/>
      <c r="C20" s="50"/>
      <c r="D20" s="50"/>
      <c r="E20" s="66" t="s">
        <v>19</v>
      </c>
      <c r="F20" s="66" t="s">
        <v>21</v>
      </c>
      <c r="G20" s="67" t="s">
        <v>0</v>
      </c>
      <c r="H20" s="67" t="s">
        <v>20</v>
      </c>
      <c r="I20" s="67" t="s">
        <v>21</v>
      </c>
      <c r="J20" s="67" t="s">
        <v>0</v>
      </c>
      <c r="K20" s="68" t="s">
        <v>10</v>
      </c>
    </row>
    <row r="21" spans="1:15">
      <c r="A21" s="19"/>
      <c r="B21" s="69" t="s">
        <v>12</v>
      </c>
      <c r="C21" s="70"/>
      <c r="D21" s="70"/>
      <c r="E21" s="8"/>
      <c r="F21" s="9"/>
      <c r="G21" s="71">
        <f>E21*F21</f>
        <v>0</v>
      </c>
      <c r="H21" s="8"/>
      <c r="I21" s="8"/>
      <c r="J21" s="72">
        <f>H21*I21</f>
        <v>0</v>
      </c>
      <c r="K21" s="73">
        <f>G21+J21</f>
        <v>0</v>
      </c>
    </row>
    <row r="22" spans="1:15">
      <c r="A22" s="74"/>
      <c r="B22" s="75" t="s">
        <v>167</v>
      </c>
      <c r="C22" s="70"/>
      <c r="D22" s="70"/>
      <c r="E22" s="8"/>
      <c r="F22" s="9"/>
      <c r="G22" s="71">
        <f>E22*F22</f>
        <v>0</v>
      </c>
      <c r="H22" s="8"/>
      <c r="I22" s="8"/>
      <c r="J22" s="72">
        <f>H22*I22</f>
        <v>0</v>
      </c>
      <c r="K22" s="73">
        <f>G22+J22</f>
        <v>0</v>
      </c>
    </row>
    <row r="23" spans="1:15">
      <c r="A23" s="74"/>
      <c r="B23" s="75"/>
      <c r="C23" s="70"/>
      <c r="D23" s="70"/>
      <c r="E23" s="76" t="s">
        <v>23</v>
      </c>
      <c r="F23" s="77" t="s">
        <v>21</v>
      </c>
      <c r="G23" s="77" t="s">
        <v>22</v>
      </c>
      <c r="H23" s="78"/>
      <c r="I23" s="78"/>
      <c r="J23" s="78"/>
      <c r="K23" s="79"/>
    </row>
    <row r="24" spans="1:15">
      <c r="A24" s="74"/>
      <c r="B24" s="75" t="s">
        <v>13</v>
      </c>
      <c r="C24" s="70"/>
      <c r="D24" s="70"/>
      <c r="E24" s="8"/>
      <c r="F24" s="9"/>
      <c r="G24" s="71">
        <f>E24*F24</f>
        <v>0</v>
      </c>
      <c r="H24" s="78"/>
      <c r="I24" s="78"/>
      <c r="J24" s="78"/>
      <c r="K24" s="79"/>
    </row>
    <row r="25" spans="1:15">
      <c r="A25" s="74"/>
      <c r="B25" s="178" t="s">
        <v>14</v>
      </c>
      <c r="C25" s="50"/>
      <c r="D25" s="50"/>
      <c r="E25" s="10"/>
      <c r="F25" s="179"/>
      <c r="G25" s="180">
        <f>E25*F25</f>
        <v>0</v>
      </c>
      <c r="H25" s="78"/>
      <c r="K25" s="23"/>
    </row>
    <row r="26" spans="1:15">
      <c r="A26" s="74"/>
      <c r="B26" s="477" t="s">
        <v>169</v>
      </c>
      <c r="C26" s="477"/>
      <c r="D26" s="477"/>
      <c r="E26" s="181"/>
      <c r="F26" s="182"/>
      <c r="G26" s="9">
        <v>0</v>
      </c>
      <c r="H26" s="78"/>
      <c r="K26" s="23"/>
    </row>
    <row r="27" spans="1:15" ht="13.5" thickBot="1">
      <c r="A27" s="74"/>
      <c r="B27" s="436" t="s">
        <v>85</v>
      </c>
      <c r="C27" s="437"/>
      <c r="D27" s="437"/>
      <c r="E27" s="437"/>
      <c r="F27" s="438"/>
      <c r="G27" s="174">
        <f>SUM(G23:G26)+K21+K22</f>
        <v>0</v>
      </c>
      <c r="H27" s="65"/>
      <c r="K27" s="23"/>
    </row>
    <row r="28" spans="1:15">
      <c r="A28" s="61"/>
      <c r="B28" s="50"/>
      <c r="C28" s="50"/>
      <c r="D28" s="50"/>
      <c r="E28" s="50"/>
      <c r="F28" s="48"/>
      <c r="G28" s="48"/>
      <c r="H28" s="451" t="s">
        <v>73</v>
      </c>
      <c r="I28" s="439" t="s">
        <v>25</v>
      </c>
      <c r="J28" s="440"/>
      <c r="K28" s="443">
        <f>D17+G27</f>
        <v>0</v>
      </c>
    </row>
    <row r="29" spans="1:15" ht="13.5" thickBot="1">
      <c r="A29" s="19"/>
      <c r="F29" s="62"/>
      <c r="G29" s="62"/>
      <c r="H29" s="452"/>
      <c r="I29" s="441"/>
      <c r="J29" s="442"/>
      <c r="K29" s="444"/>
    </row>
    <row r="30" spans="1:15" ht="16.5" thickBot="1">
      <c r="A30" s="47"/>
      <c r="B30" s="49"/>
      <c r="C30" s="49"/>
      <c r="D30" s="49"/>
      <c r="E30" s="49"/>
      <c r="F30" s="62"/>
      <c r="G30" s="62"/>
      <c r="H30" s="48"/>
      <c r="I30" s="80"/>
      <c r="J30" s="80"/>
      <c r="K30" s="81"/>
    </row>
    <row r="31" spans="1:15" ht="16.5" thickBot="1">
      <c r="A31" s="47" t="s">
        <v>74</v>
      </c>
      <c r="B31" s="408" t="s">
        <v>84</v>
      </c>
      <c r="C31" s="409"/>
      <c r="D31" s="409"/>
      <c r="E31" s="410"/>
      <c r="F31" s="62"/>
      <c r="G31" s="62"/>
      <c r="H31" s="48"/>
      <c r="I31" s="80"/>
      <c r="J31" s="80"/>
      <c r="K31" s="81"/>
    </row>
    <row r="32" spans="1:15" ht="16.5" thickBot="1">
      <c r="A32" s="61"/>
      <c r="B32" s="50"/>
      <c r="F32" s="48"/>
      <c r="G32" s="52"/>
      <c r="H32" s="85"/>
      <c r="I32" s="86"/>
      <c r="J32" s="86"/>
      <c r="K32" s="87"/>
    </row>
    <row r="33" spans="1:13" ht="52.5" customHeight="1">
      <c r="A33" s="165" t="s">
        <v>1</v>
      </c>
      <c r="B33" s="167" t="s">
        <v>163</v>
      </c>
      <c r="C33" s="162" t="s">
        <v>164</v>
      </c>
      <c r="D33" s="163" t="s">
        <v>0</v>
      </c>
      <c r="E33" s="463" t="s">
        <v>166</v>
      </c>
      <c r="F33" s="464"/>
      <c r="G33" s="162" t="s">
        <v>164</v>
      </c>
      <c r="H33" s="163" t="s">
        <v>0</v>
      </c>
      <c r="I33" s="167" t="s">
        <v>165</v>
      </c>
      <c r="J33" s="162" t="s">
        <v>164</v>
      </c>
      <c r="K33" s="163" t="s">
        <v>0</v>
      </c>
    </row>
    <row r="34" spans="1:13" ht="13.5">
      <c r="A34" s="166" t="s">
        <v>15</v>
      </c>
      <c r="B34" s="168">
        <v>90</v>
      </c>
      <c r="C34" s="12"/>
      <c r="D34" s="164">
        <f>B34*C34</f>
        <v>0</v>
      </c>
      <c r="E34" s="465">
        <v>120</v>
      </c>
      <c r="F34" s="466"/>
      <c r="G34" s="12"/>
      <c r="H34" s="164">
        <f>E34*G34</f>
        <v>0</v>
      </c>
      <c r="I34" s="168">
        <v>140</v>
      </c>
      <c r="J34" s="12"/>
      <c r="K34" s="164">
        <f>I34*J34</f>
        <v>0</v>
      </c>
    </row>
    <row r="35" spans="1:13" ht="13.5">
      <c r="A35" s="166" t="s">
        <v>16</v>
      </c>
      <c r="B35" s="168">
        <v>81</v>
      </c>
      <c r="C35" s="12"/>
      <c r="D35" s="164">
        <f t="shared" ref="D35:D37" si="0">B35*C35</f>
        <v>0</v>
      </c>
      <c r="E35" s="465">
        <v>108</v>
      </c>
      <c r="F35" s="466"/>
      <c r="G35" s="12"/>
      <c r="H35" s="164">
        <f t="shared" ref="H35:H37" si="1">E35*G35</f>
        <v>0</v>
      </c>
      <c r="I35" s="168">
        <v>126</v>
      </c>
      <c r="J35" s="12"/>
      <c r="K35" s="164">
        <f t="shared" ref="K35:K37" si="2">I35*J35</f>
        <v>0</v>
      </c>
    </row>
    <row r="36" spans="1:13" ht="13.5">
      <c r="A36" s="166" t="s">
        <v>17</v>
      </c>
      <c r="B36" s="168">
        <v>72</v>
      </c>
      <c r="C36" s="12"/>
      <c r="D36" s="164">
        <f t="shared" si="0"/>
        <v>0</v>
      </c>
      <c r="E36" s="465">
        <v>96</v>
      </c>
      <c r="F36" s="466"/>
      <c r="G36" s="12"/>
      <c r="H36" s="164">
        <f t="shared" si="1"/>
        <v>0</v>
      </c>
      <c r="I36" s="168">
        <v>112</v>
      </c>
      <c r="J36" s="12"/>
      <c r="K36" s="164">
        <f t="shared" si="2"/>
        <v>0</v>
      </c>
    </row>
    <row r="37" spans="1:13" ht="13.5">
      <c r="A37" s="166" t="s">
        <v>18</v>
      </c>
      <c r="B37" s="168">
        <v>54</v>
      </c>
      <c r="C37" s="12"/>
      <c r="D37" s="164">
        <f t="shared" si="0"/>
        <v>0</v>
      </c>
      <c r="E37" s="465">
        <v>72</v>
      </c>
      <c r="F37" s="466"/>
      <c r="G37" s="12"/>
      <c r="H37" s="164">
        <f t="shared" si="1"/>
        <v>0</v>
      </c>
      <c r="I37" s="168">
        <v>84</v>
      </c>
      <c r="J37" s="12"/>
      <c r="K37" s="164">
        <f t="shared" si="2"/>
        <v>0</v>
      </c>
    </row>
    <row r="38" spans="1:13" ht="30" customHeight="1" thickBot="1">
      <c r="A38" s="190" t="s">
        <v>173</v>
      </c>
      <c r="B38" s="183"/>
      <c r="C38" s="184"/>
      <c r="D38" s="185">
        <v>0</v>
      </c>
      <c r="E38" s="467"/>
      <c r="F38" s="468"/>
      <c r="G38" s="184"/>
      <c r="H38" s="185">
        <v>0</v>
      </c>
      <c r="I38" s="183"/>
      <c r="J38" s="184"/>
      <c r="K38" s="185">
        <v>0</v>
      </c>
    </row>
    <row r="39" spans="1:13" ht="16.5" thickBot="1">
      <c r="A39" s="447" t="s">
        <v>89</v>
      </c>
      <c r="B39" s="456"/>
      <c r="C39" s="448"/>
      <c r="D39" s="88">
        <f>SUM(D34:D38)+SUM(H34:H38)+SUM(K34:K38)</f>
        <v>0</v>
      </c>
      <c r="E39" s="84"/>
      <c r="F39" s="65"/>
      <c r="I39" s="17"/>
      <c r="J39" s="17"/>
      <c r="K39" s="89"/>
    </row>
    <row r="40" spans="1:13">
      <c r="A40" s="90"/>
      <c r="B40" s="91"/>
      <c r="C40" s="91"/>
      <c r="D40" s="65"/>
      <c r="E40" s="84"/>
      <c r="F40" s="65"/>
      <c r="H40" s="451" t="s">
        <v>74</v>
      </c>
      <c r="I40" s="439" t="s">
        <v>24</v>
      </c>
      <c r="J40" s="440"/>
      <c r="K40" s="443">
        <f>D39</f>
        <v>0</v>
      </c>
    </row>
    <row r="41" spans="1:13" ht="13.5" customHeight="1" thickBot="1">
      <c r="A41" s="90"/>
      <c r="B41" s="91"/>
      <c r="C41" s="91"/>
      <c r="D41" s="65"/>
      <c r="E41" s="84"/>
      <c r="F41" s="65"/>
      <c r="H41" s="452"/>
      <c r="I41" s="441"/>
      <c r="J41" s="442"/>
      <c r="K41" s="444"/>
    </row>
    <row r="42" spans="1:13" ht="16.5" thickBot="1">
      <c r="A42" s="90"/>
      <c r="B42" s="91"/>
      <c r="C42" s="91"/>
      <c r="D42" s="65"/>
      <c r="E42" s="84"/>
      <c r="F42" s="65"/>
      <c r="I42" s="17"/>
      <c r="J42" s="17"/>
      <c r="K42" s="82"/>
    </row>
    <row r="43" spans="1:13" ht="16.5" thickBot="1">
      <c r="A43" s="47" t="s">
        <v>79</v>
      </c>
      <c r="B43" s="408" t="s">
        <v>91</v>
      </c>
      <c r="C43" s="409"/>
      <c r="D43" s="409"/>
      <c r="E43" s="410"/>
      <c r="I43" s="17"/>
      <c r="J43" s="17"/>
      <c r="K43" s="82"/>
    </row>
    <row r="44" spans="1:13" ht="15.75">
      <c r="A44" s="92"/>
      <c r="B44" s="52"/>
      <c r="C44" s="52"/>
      <c r="D44" s="52"/>
      <c r="I44" s="86"/>
      <c r="J44" s="86"/>
      <c r="K44" s="87"/>
      <c r="M44" s="93"/>
    </row>
    <row r="45" spans="1:13" ht="24">
      <c r="A45" s="54" t="s">
        <v>90</v>
      </c>
      <c r="B45" s="83" t="s">
        <v>8</v>
      </c>
      <c r="C45" s="83" t="s">
        <v>9</v>
      </c>
      <c r="D45" s="83" t="s">
        <v>10</v>
      </c>
      <c r="I45" s="17"/>
      <c r="J45" s="17"/>
      <c r="K45" s="82"/>
    </row>
    <row r="46" spans="1:13" ht="15.75">
      <c r="A46" s="58" t="s">
        <v>2</v>
      </c>
      <c r="B46" s="60">
        <v>20</v>
      </c>
      <c r="C46" s="12"/>
      <c r="D46" s="60">
        <f>B46*C46</f>
        <v>0</v>
      </c>
      <c r="I46" s="17"/>
      <c r="J46" s="17"/>
      <c r="K46" s="82"/>
    </row>
    <row r="47" spans="1:13" ht="15.75">
      <c r="A47" s="58" t="s">
        <v>3</v>
      </c>
      <c r="B47" s="60">
        <v>10</v>
      </c>
      <c r="C47" s="12"/>
      <c r="D47" s="60">
        <f>B47*C47</f>
        <v>0</v>
      </c>
      <c r="I47" s="17"/>
      <c r="J47" s="17"/>
      <c r="K47" s="82"/>
    </row>
    <row r="48" spans="1:13" ht="25.5" thickBot="1">
      <c r="A48" s="189" t="s">
        <v>174</v>
      </c>
      <c r="B48" s="186"/>
      <c r="C48" s="186"/>
      <c r="D48" s="11">
        <v>0</v>
      </c>
      <c r="I48" s="17"/>
      <c r="J48" s="17"/>
      <c r="K48" s="82"/>
    </row>
    <row r="49" spans="1:13" ht="13.5" thickBot="1">
      <c r="A49" s="447" t="s">
        <v>26</v>
      </c>
      <c r="B49" s="456"/>
      <c r="C49" s="448"/>
      <c r="D49" s="88">
        <f>SUM(D46:D48)</f>
        <v>0</v>
      </c>
      <c r="H49" s="451" t="s">
        <v>79</v>
      </c>
      <c r="I49" s="439" t="s">
        <v>26</v>
      </c>
      <c r="J49" s="440"/>
      <c r="K49" s="443">
        <f>D49</f>
        <v>0</v>
      </c>
    </row>
    <row r="50" spans="1:13" ht="16.5" thickBot="1">
      <c r="A50" s="19"/>
      <c r="H50" s="452"/>
      <c r="I50" s="441"/>
      <c r="J50" s="442"/>
      <c r="K50" s="444"/>
      <c r="M50" s="94"/>
    </row>
    <row r="51" spans="1:13" ht="16.5" thickBot="1">
      <c r="A51" s="19"/>
      <c r="I51" s="86"/>
      <c r="J51" s="86"/>
      <c r="K51" s="95"/>
      <c r="M51" s="94"/>
    </row>
    <row r="52" spans="1:13" ht="30.75" customHeight="1" thickBot="1">
      <c r="A52" s="96"/>
      <c r="B52" s="97"/>
      <c r="C52" s="97"/>
      <c r="D52" s="97"/>
      <c r="E52" s="424" t="s">
        <v>92</v>
      </c>
      <c r="F52" s="425"/>
      <c r="G52" s="425"/>
      <c r="H52" s="425"/>
      <c r="I52" s="425"/>
      <c r="J52" s="426"/>
      <c r="K52" s="98">
        <f>K28+K40+K49</f>
        <v>0</v>
      </c>
    </row>
    <row r="53" spans="1:13" ht="25.5" customHeight="1">
      <c r="G53" s="99"/>
      <c r="H53" s="99"/>
      <c r="I53" s="99"/>
      <c r="J53" s="99"/>
      <c r="K53" s="100"/>
    </row>
  </sheetData>
  <sheetProtection sheet="1" selectLockedCells="1"/>
  <mergeCells count="39">
    <mergeCell ref="K49:K50"/>
    <mergeCell ref="H49:H50"/>
    <mergeCell ref="I6:J6"/>
    <mergeCell ref="B5:B6"/>
    <mergeCell ref="K40:K41"/>
    <mergeCell ref="B26:D26"/>
    <mergeCell ref="G9:K10"/>
    <mergeCell ref="C4:J4"/>
    <mergeCell ref="A49:C49"/>
    <mergeCell ref="I40:J41"/>
    <mergeCell ref="A39:C39"/>
    <mergeCell ref="C6:D6"/>
    <mergeCell ref="E6:F6"/>
    <mergeCell ref="G6:H6"/>
    <mergeCell ref="E33:F33"/>
    <mergeCell ref="E34:F34"/>
    <mergeCell ref="E35:F35"/>
    <mergeCell ref="E36:F36"/>
    <mergeCell ref="E37:F37"/>
    <mergeCell ref="E38:F38"/>
    <mergeCell ref="F13:K17"/>
    <mergeCell ref="B43:E43"/>
    <mergeCell ref="I49:J50"/>
    <mergeCell ref="E52:J52"/>
    <mergeCell ref="A1:K2"/>
    <mergeCell ref="B9:E9"/>
    <mergeCell ref="C5:D5"/>
    <mergeCell ref="E5:F5"/>
    <mergeCell ref="G5:H5"/>
    <mergeCell ref="I5:J5"/>
    <mergeCell ref="B27:F27"/>
    <mergeCell ref="I28:J29"/>
    <mergeCell ref="K28:K29"/>
    <mergeCell ref="A11:B11"/>
    <mergeCell ref="A20:B20"/>
    <mergeCell ref="B17:C17"/>
    <mergeCell ref="B31:E31"/>
    <mergeCell ref="H28:H29"/>
    <mergeCell ref="H40:H41"/>
  </mergeCells>
  <phoneticPr fontId="4" type="noConversion"/>
  <conditionalFormatting sqref="B5:C7">
    <cfRule type="expression" dxfId="1" priority="1" stopIfTrue="1">
      <formula>$D$10=1</formula>
    </cfRule>
  </conditionalFormatting>
  <conditionalFormatting sqref="E5:E7 G5:G7 I5:I7">
    <cfRule type="expression" dxfId="0" priority="2" stopIfTrue="1">
      <formula>$D$10=1</formula>
    </cfRule>
  </conditionalFormatting>
  <dataValidations xWindow="226" yWindow="646" count="3">
    <dataValidation allowBlank="1" showInputMessage="1" showErrorMessage="1" promptTitle="Total frais repas" prompt="indiquer le montant total des repas frais réels" sqref="B48" xr:uid="{00000000-0002-0000-0400-000000000000}"/>
    <dataValidation allowBlank="1" showInputMessage="1" showErrorMessage="1" promptTitle="PU différents" prompt="Si différents tarifs, inscrire total et taper 1 dans colonne nbre_x000a__x000a_" sqref="E24" xr:uid="{00000000-0002-0000-0400-000001000000}"/>
    <dataValidation allowBlank="1" showInputMessage="1" showErrorMessage="1" promptTitle="PU différents" prompt="Saisir le montant total des justificatifs_x000a__x000a__x000a_" sqref="E25:E26" xr:uid="{00000000-0002-0000-0400-000002000000}"/>
  </dataValidations>
  <pageMargins left="0.43307086614173229" right="0.31496062992125984" top="0.70866141732283472" bottom="0.39370078740157483" header="0.39370078740157483" footer="0.15748031496062992"/>
  <pageSetup paperSize="9" scale="70" pageOrder="overThenDown"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9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857250</xdr:colOff>
                <xdr:row>1</xdr:row>
                <xdr:rowOff>0</xdr:rowOff>
              </to>
            </anchor>
          </objectPr>
        </oleObject>
      </mc:Choice>
      <mc:Fallback>
        <oleObject progId="PBrush" shapeId="1029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123825</xdr:rowOff>
                  </from>
                  <to>
                    <xdr:col>0</xdr:col>
                    <xdr:colOff>200025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85725</xdr:rowOff>
                  </from>
                  <to>
                    <xdr:col>0</xdr:col>
                    <xdr:colOff>200025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200025</xdr:rowOff>
                  </from>
                  <to>
                    <xdr:col>0</xdr:col>
                    <xdr:colOff>200025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47</xdr:row>
                    <xdr:rowOff>0</xdr:rowOff>
                  </from>
                  <to>
                    <xdr:col>0</xdr:col>
                    <xdr:colOff>200025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47</xdr:row>
                    <xdr:rowOff>95250</xdr:rowOff>
                  </from>
                  <to>
                    <xdr:col>0</xdr:col>
                    <xdr:colOff>238125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theme="2" tint="-0.249977111117893"/>
    <pageSetUpPr fitToPage="1"/>
  </sheetPr>
  <dimension ref="A1:K16"/>
  <sheetViews>
    <sheetView showGridLines="0" workbookViewId="0">
      <selection activeCell="I12" sqref="I12"/>
    </sheetView>
  </sheetViews>
  <sheetFormatPr baseColWidth="10" defaultColWidth="11.42578125" defaultRowHeight="12.75"/>
  <cols>
    <col min="1" max="1" width="22.42578125" customWidth="1"/>
    <col min="2" max="8" width="18.7109375" customWidth="1"/>
    <col min="9" max="9" width="32.5703125" customWidth="1"/>
  </cols>
  <sheetData>
    <row r="1" spans="1:11" ht="18.75" thickBot="1">
      <c r="A1" s="101"/>
    </row>
    <row r="2" spans="1:11" ht="13.5" thickTop="1">
      <c r="A2" s="485" t="s">
        <v>175</v>
      </c>
      <c r="B2" s="486"/>
      <c r="C2" s="486"/>
      <c r="D2" s="486"/>
      <c r="E2" s="486"/>
      <c r="F2" s="486"/>
      <c r="G2" s="486"/>
      <c r="H2" s="486"/>
      <c r="I2" s="486"/>
      <c r="J2" s="487"/>
    </row>
    <row r="3" spans="1:11" ht="43.5" customHeight="1" thickBot="1">
      <c r="A3" s="488"/>
      <c r="B3" s="489"/>
      <c r="C3" s="489"/>
      <c r="D3" s="489"/>
      <c r="E3" s="489"/>
      <c r="F3" s="489"/>
      <c r="G3" s="489"/>
      <c r="H3" s="489"/>
      <c r="I3" s="489"/>
      <c r="J3" s="490"/>
    </row>
    <row r="4" spans="1:11" ht="19.5" thickTop="1" thickBot="1">
      <c r="A4" s="102"/>
    </row>
    <row r="5" spans="1:11" ht="12.6" customHeight="1">
      <c r="B5" s="493" t="s">
        <v>183</v>
      </c>
      <c r="C5" s="494"/>
      <c r="D5" s="494"/>
      <c r="E5" s="494"/>
      <c r="F5" s="494"/>
      <c r="G5" s="494"/>
      <c r="H5" s="495"/>
      <c r="I5" s="192"/>
      <c r="J5" s="192"/>
      <c r="K5" s="192"/>
    </row>
    <row r="6" spans="1:11" ht="14.1" customHeight="1" thickBot="1">
      <c r="A6" s="192"/>
      <c r="B6" s="496"/>
      <c r="C6" s="497"/>
      <c r="D6" s="497"/>
      <c r="E6" s="497"/>
      <c r="F6" s="497"/>
      <c r="G6" s="497"/>
      <c r="H6" s="498"/>
      <c r="I6" s="192"/>
      <c r="J6" s="192"/>
      <c r="K6" s="192"/>
    </row>
    <row r="7" spans="1:11" ht="14.25">
      <c r="A7" s="103"/>
    </row>
    <row r="8" spans="1:11" ht="14.25">
      <c r="A8" s="492" t="s">
        <v>38</v>
      </c>
      <c r="B8" s="492"/>
      <c r="C8" s="492"/>
      <c r="D8" s="492"/>
      <c r="E8" s="492"/>
      <c r="F8" s="492"/>
      <c r="G8" s="492"/>
      <c r="H8" s="492"/>
    </row>
    <row r="9" spans="1:11">
      <c r="A9" s="104"/>
    </row>
    <row r="10" spans="1:11">
      <c r="A10" s="491" t="s">
        <v>127</v>
      </c>
      <c r="B10" s="484">
        <v>2025</v>
      </c>
      <c r="C10" s="484">
        <v>2026</v>
      </c>
      <c r="D10" s="484">
        <v>2027</v>
      </c>
      <c r="E10" s="484">
        <v>2028</v>
      </c>
      <c r="F10" s="499">
        <v>2029</v>
      </c>
      <c r="G10" s="499">
        <v>2030</v>
      </c>
      <c r="H10" s="484" t="s">
        <v>80</v>
      </c>
      <c r="I10" s="484" t="s">
        <v>239</v>
      </c>
    </row>
    <row r="11" spans="1:11">
      <c r="A11" s="491"/>
      <c r="B11" s="484"/>
      <c r="C11" s="484"/>
      <c r="D11" s="484"/>
      <c r="E11" s="484"/>
      <c r="F11" s="500"/>
      <c r="G11" s="500"/>
      <c r="H11" s="484"/>
      <c r="I11" s="484"/>
    </row>
    <row r="12" spans="1:11" ht="24.95" customHeight="1">
      <c r="A12" s="105" t="s">
        <v>37</v>
      </c>
      <c r="B12" s="273" t="e">
        <f>H12/('2) CALCUL SALAIRES '!P17)*INDEX('LISTE DES DIPLOMES + DUREE'!B2:G33,MATCH('1) DEMANDE DE PRISE EN CHARGE'!D38,'LISTE DES DIPLOMES + DUREE'!B2:B33,0),6)</f>
        <v>#DIV/0!</v>
      </c>
      <c r="C12" s="274" t="e">
        <f>H12/'2) CALCUL SALAIRES '!P17*INDEX('LISTE DES DIPLOMES + DUREE'!B2:L32,MATCH('1) DEMANDE DE PRISE EN CHARGE'!D38,'LISTE DES DIPLOMES + DUREE'!B2:B33,0),7)</f>
        <v>#DIV/0!</v>
      </c>
      <c r="D12" s="274" t="e">
        <f>H12/'2) CALCUL SALAIRES '!P17*INDEX('LISTE DES DIPLOMES + DUREE'!B2:L33,MATCH('1) DEMANDE DE PRISE EN CHARGE'!D38,'LISTE DES DIPLOMES + DUREE'!B2:B33,0),8)</f>
        <v>#DIV/0!</v>
      </c>
      <c r="E12" s="274" t="e">
        <f>H12/'2) CALCUL SALAIRES '!P17*INDEX('LISTE DES DIPLOMES + DUREE'!B2:L32,MATCH('1) DEMANDE DE PRISE EN CHARGE'!D38,'LISTE DES DIPLOMES + DUREE'!B2:B33,0),9)</f>
        <v>#DIV/0!</v>
      </c>
      <c r="F12" s="274" t="e">
        <f>H12/'2) CALCUL SALAIRES '!P17*INDEX('LISTE DES DIPLOMES + DUREE'!B2:L33,MATCH('1) DEMANDE DE PRISE EN CHARGE'!D38,'LISTE DES DIPLOMES + DUREE'!B2:B33,0),10)</f>
        <v>#DIV/0!</v>
      </c>
      <c r="G12" s="274" t="e">
        <f>H12/'2) CALCUL SALAIRES '!P17*INDEX('LISTE DES DIPLOMES + DUREE'!B2:L33,MATCH('1) DEMANDE DE PRISE EN CHARGE'!D38,'LISTE DES DIPLOMES + DUREE'!B2:B33,0),11)</f>
        <v>#DIV/0!</v>
      </c>
      <c r="H12" s="269">
        <f>'1) DEMANDE DE PRISE EN CHARGE'!H54*'5) COFINANCEMENT ETS'!I12</f>
        <v>0</v>
      </c>
      <c r="I12" s="271"/>
    </row>
    <row r="13" spans="1:11">
      <c r="A13" s="106"/>
      <c r="B13" s="7"/>
      <c r="C13" s="7"/>
      <c r="D13" s="7"/>
      <c r="E13" s="7"/>
      <c r="F13" s="7"/>
      <c r="G13" s="7"/>
      <c r="H13" s="7"/>
    </row>
    <row r="14" spans="1:11" ht="25.5" customHeight="1">
      <c r="A14" s="107"/>
      <c r="C14" s="268"/>
      <c r="E14" s="108"/>
      <c r="F14" s="108"/>
      <c r="G14" s="108"/>
      <c r="H14" s="1"/>
    </row>
    <row r="15" spans="1:11" ht="14.25">
      <c r="A15" s="132"/>
      <c r="C15" s="1"/>
    </row>
    <row r="16" spans="1:11" ht="83.25" customHeight="1">
      <c r="A16" s="270"/>
      <c r="B16" s="270"/>
      <c r="C16" s="270"/>
      <c r="D16" s="270"/>
      <c r="E16" s="270"/>
      <c r="F16" s="270"/>
      <c r="G16" s="270"/>
      <c r="H16" s="270"/>
    </row>
  </sheetData>
  <sheetProtection sheet="1" selectLockedCells="1"/>
  <mergeCells count="12">
    <mergeCell ref="B10:B11"/>
    <mergeCell ref="A2:J3"/>
    <mergeCell ref="A10:A11"/>
    <mergeCell ref="C10:C11"/>
    <mergeCell ref="D10:D11"/>
    <mergeCell ref="E10:E11"/>
    <mergeCell ref="H10:H11"/>
    <mergeCell ref="A8:H8"/>
    <mergeCell ref="B5:H6"/>
    <mergeCell ref="F10:F11"/>
    <mergeCell ref="G10:G11"/>
    <mergeCell ref="I10:I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tabColor theme="8" tint="0.59999389629810485"/>
    <pageSetUpPr fitToPage="1"/>
  </sheetPr>
  <dimension ref="B3:H20"/>
  <sheetViews>
    <sheetView showGridLines="0" zoomScale="120" zoomScaleNormal="120" workbookViewId="0">
      <pane xSplit="5" ySplit="23" topLeftCell="F24" activePane="bottomRight" state="frozen"/>
      <selection pane="topRight" activeCell="F1" sqref="F1"/>
      <selection pane="bottomLeft" activeCell="A23" sqref="A23"/>
      <selection pane="bottomRight" activeCell="G7" sqref="G7"/>
    </sheetView>
  </sheetViews>
  <sheetFormatPr baseColWidth="10" defaultRowHeight="12.75"/>
  <cols>
    <col min="2" max="2" width="18.28515625" customWidth="1"/>
    <col min="3" max="3" width="65.42578125" bestFit="1" customWidth="1"/>
    <col min="4" max="4" width="25" customWidth="1"/>
  </cols>
  <sheetData>
    <row r="3" spans="2:8">
      <c r="B3" s="123" t="s">
        <v>113</v>
      </c>
      <c r="C3" s="123" t="s">
        <v>112</v>
      </c>
      <c r="D3" s="123" t="s">
        <v>111</v>
      </c>
    </row>
    <row r="4" spans="2:8">
      <c r="B4" s="251">
        <v>1</v>
      </c>
      <c r="C4" s="124" t="s">
        <v>114</v>
      </c>
      <c r="D4" s="252"/>
    </row>
    <row r="5" spans="2:8">
      <c r="B5" s="251">
        <v>2</v>
      </c>
      <c r="C5" s="124" t="s">
        <v>184</v>
      </c>
      <c r="D5" s="252">
        <v>3450</v>
      </c>
    </row>
    <row r="6" spans="2:8">
      <c r="B6" s="251">
        <v>3</v>
      </c>
      <c r="C6" s="124" t="s">
        <v>145</v>
      </c>
      <c r="D6" s="252">
        <v>3050</v>
      </c>
    </row>
    <row r="7" spans="2:8">
      <c r="B7" s="251">
        <v>4</v>
      </c>
      <c r="C7" s="124" t="s">
        <v>148</v>
      </c>
      <c r="D7" s="252">
        <v>3050</v>
      </c>
      <c r="H7" s="123"/>
    </row>
    <row r="8" spans="2:8">
      <c r="B8" s="251">
        <v>5</v>
      </c>
      <c r="C8" s="124" t="s">
        <v>149</v>
      </c>
      <c r="D8" s="252">
        <v>3050</v>
      </c>
      <c r="H8" s="123"/>
    </row>
    <row r="9" spans="2:8">
      <c r="B9" s="251">
        <v>6</v>
      </c>
      <c r="C9" s="124" t="s">
        <v>150</v>
      </c>
      <c r="D9" s="252">
        <v>3450</v>
      </c>
    </row>
    <row r="10" spans="2:8">
      <c r="B10" s="251">
        <v>7</v>
      </c>
      <c r="C10" s="124" t="s">
        <v>151</v>
      </c>
      <c r="D10" s="252">
        <v>3450</v>
      </c>
    </row>
    <row r="11" spans="2:8">
      <c r="B11" s="251">
        <v>8</v>
      </c>
      <c r="C11" s="124" t="s">
        <v>152</v>
      </c>
      <c r="D11" s="252">
        <v>3650</v>
      </c>
    </row>
    <row r="12" spans="2:8">
      <c r="B12" s="251">
        <v>9</v>
      </c>
      <c r="C12" s="124" t="s">
        <v>153</v>
      </c>
      <c r="D12" s="252">
        <v>3450</v>
      </c>
    </row>
    <row r="13" spans="2:8">
      <c r="B13" s="251">
        <v>10</v>
      </c>
      <c r="C13" s="124" t="s">
        <v>154</v>
      </c>
      <c r="D13" s="252">
        <v>3650</v>
      </c>
    </row>
    <row r="14" spans="2:8">
      <c r="B14" s="251">
        <v>11</v>
      </c>
      <c r="C14" s="124" t="s">
        <v>155</v>
      </c>
      <c r="D14" s="252">
        <v>3960</v>
      </c>
    </row>
    <row r="15" spans="2:8">
      <c r="B15" s="251">
        <v>12</v>
      </c>
      <c r="C15" s="124" t="s">
        <v>156</v>
      </c>
      <c r="D15" s="252">
        <v>3960</v>
      </c>
    </row>
    <row r="16" spans="2:8">
      <c r="B16" s="251">
        <v>13</v>
      </c>
      <c r="C16" s="124" t="s">
        <v>157</v>
      </c>
      <c r="D16" s="252">
        <v>3450</v>
      </c>
    </row>
    <row r="17" spans="2:4">
      <c r="B17" s="251">
        <v>14</v>
      </c>
      <c r="C17" s="124" t="s">
        <v>158</v>
      </c>
      <c r="D17" s="252">
        <v>3650</v>
      </c>
    </row>
    <row r="18" spans="2:4">
      <c r="B18" s="251">
        <v>15</v>
      </c>
      <c r="C18" s="124" t="s">
        <v>117</v>
      </c>
      <c r="D18" s="252">
        <v>4360</v>
      </c>
    </row>
    <row r="19" spans="2:4">
      <c r="B19" s="251">
        <v>16</v>
      </c>
      <c r="C19" s="124" t="s">
        <v>118</v>
      </c>
      <c r="D19" s="252">
        <v>3650</v>
      </c>
    </row>
    <row r="20" spans="2:4">
      <c r="B20" s="251">
        <v>17</v>
      </c>
      <c r="C20" s="124" t="s">
        <v>119</v>
      </c>
      <c r="D20" s="252">
        <v>3050</v>
      </c>
    </row>
  </sheetData>
  <sheetProtection sheet="1" selectLockedCells="1"/>
  <sortState xmlns:xlrd2="http://schemas.microsoft.com/office/spreadsheetml/2017/richdata2" ref="H7:H8">
    <sortCondition ref="H7"/>
  </sortState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6">
    <tabColor theme="9" tint="-0.249977111117893"/>
    <pageSetUpPr fitToPage="1"/>
  </sheetPr>
  <dimension ref="A1:P37"/>
  <sheetViews>
    <sheetView showGridLines="0" zoomScaleNormal="100" workbookViewId="0">
      <selection activeCell="G33" sqref="G33:L33"/>
    </sheetView>
  </sheetViews>
  <sheetFormatPr baseColWidth="10" defaultColWidth="11.42578125" defaultRowHeight="12.75"/>
  <cols>
    <col min="1" max="1" width="14.42578125" style="111" customWidth="1"/>
    <col min="2" max="2" width="55.7109375" style="111" customWidth="1"/>
    <col min="3" max="3" width="50.85546875" style="111" customWidth="1"/>
    <col min="4" max="4" width="21.42578125" style="111" customWidth="1"/>
    <col min="5" max="5" width="16.28515625" style="111" customWidth="1"/>
    <col min="6" max="6" width="21" bestFit="1" customWidth="1"/>
    <col min="7" max="7" width="29.140625" style="112" customWidth="1"/>
    <col min="8" max="9" width="11.42578125" style="111"/>
    <col min="10" max="10" width="11.42578125" style="111" customWidth="1"/>
    <col min="11" max="16384" width="11.42578125" style="111"/>
  </cols>
  <sheetData>
    <row r="1" spans="1:16" s="110" customFormat="1" ht="40.5" customHeight="1">
      <c r="A1" s="109" t="s">
        <v>66</v>
      </c>
      <c r="B1" s="109" t="s">
        <v>49</v>
      </c>
      <c r="C1" s="109" t="s">
        <v>186</v>
      </c>
      <c r="D1" s="109" t="s">
        <v>180</v>
      </c>
      <c r="E1" s="109" t="s">
        <v>50</v>
      </c>
      <c r="F1" s="109" t="s">
        <v>181</v>
      </c>
      <c r="G1" s="501" t="s">
        <v>232</v>
      </c>
      <c r="H1" s="502"/>
      <c r="I1" s="502"/>
      <c r="J1" s="502"/>
      <c r="K1" s="502"/>
      <c r="L1" s="503"/>
      <c r="M1" s="262"/>
      <c r="N1" s="262"/>
      <c r="O1" s="262"/>
      <c r="P1" s="256"/>
    </row>
    <row r="2" spans="1:16" ht="21" customHeight="1">
      <c r="A2" s="194">
        <v>1</v>
      </c>
      <c r="B2" s="197" t="s">
        <v>219</v>
      </c>
      <c r="C2" s="194"/>
      <c r="D2" s="199">
        <v>0</v>
      </c>
      <c r="E2" s="194"/>
      <c r="F2" s="195">
        <v>0</v>
      </c>
      <c r="G2" s="263" t="s">
        <v>233</v>
      </c>
      <c r="H2" s="263" t="s">
        <v>234</v>
      </c>
      <c r="I2" s="263" t="s">
        <v>235</v>
      </c>
      <c r="J2" s="263" t="s">
        <v>236</v>
      </c>
      <c r="K2" s="263" t="s">
        <v>237</v>
      </c>
      <c r="L2" s="263" t="s">
        <v>238</v>
      </c>
      <c r="M2" s="257"/>
      <c r="N2" s="257"/>
      <c r="O2" s="257"/>
      <c r="P2" s="257"/>
    </row>
    <row r="3" spans="1:16" ht="12.95" customHeight="1">
      <c r="A3" s="127">
        <v>2</v>
      </c>
      <c r="B3" s="127" t="s">
        <v>61</v>
      </c>
      <c r="C3" s="127" t="s">
        <v>187</v>
      </c>
      <c r="D3" s="200">
        <v>226</v>
      </c>
      <c r="E3" s="127">
        <v>10.5</v>
      </c>
      <c r="F3" s="112">
        <v>11</v>
      </c>
      <c r="G3" s="506" t="s">
        <v>240</v>
      </c>
      <c r="H3" s="507"/>
      <c r="I3" s="507"/>
      <c r="J3" s="507"/>
      <c r="K3" s="507"/>
      <c r="L3" s="507"/>
      <c r="M3" s="260"/>
      <c r="N3" s="260"/>
      <c r="O3" s="258"/>
      <c r="P3" s="258"/>
    </row>
    <row r="4" spans="1:16" ht="12.95" customHeight="1">
      <c r="A4" s="127">
        <v>3</v>
      </c>
      <c r="B4" s="127" t="s">
        <v>126</v>
      </c>
      <c r="C4" s="127" t="s">
        <v>188</v>
      </c>
      <c r="D4" s="200">
        <v>117.14285714285714</v>
      </c>
      <c r="E4" s="127">
        <v>5.4</v>
      </c>
      <c r="F4" s="112">
        <v>6</v>
      </c>
      <c r="G4" s="508" t="s">
        <v>240</v>
      </c>
      <c r="H4" s="509"/>
      <c r="I4" s="509"/>
      <c r="J4" s="509"/>
      <c r="K4" s="509"/>
      <c r="L4" s="509"/>
      <c r="M4" s="258"/>
      <c r="N4" s="258"/>
      <c r="O4" s="258"/>
      <c r="P4" s="258"/>
    </row>
    <row r="5" spans="1:16" ht="12.95" customHeight="1">
      <c r="A5" s="127">
        <v>4</v>
      </c>
      <c r="B5" s="127" t="s">
        <v>58</v>
      </c>
      <c r="C5" s="127" t="s">
        <v>189</v>
      </c>
      <c r="D5" s="200">
        <v>660</v>
      </c>
      <c r="E5" s="127">
        <v>33</v>
      </c>
      <c r="F5" s="112">
        <v>33</v>
      </c>
      <c r="G5" s="504" t="s">
        <v>240</v>
      </c>
      <c r="H5" s="505"/>
      <c r="I5" s="505"/>
      <c r="J5" s="505"/>
      <c r="K5" s="505"/>
      <c r="L5" s="505"/>
      <c r="M5" s="258"/>
      <c r="N5" s="258"/>
      <c r="O5" s="258"/>
      <c r="P5" s="258"/>
    </row>
    <row r="6" spans="1:16" s="115" customFormat="1" ht="12.95" customHeight="1">
      <c r="A6" s="127">
        <v>5</v>
      </c>
      <c r="B6" s="127" t="s">
        <v>161</v>
      </c>
      <c r="C6" s="127" t="s">
        <v>190</v>
      </c>
      <c r="D6" s="200">
        <v>481</v>
      </c>
      <c r="E6" s="127">
        <v>24</v>
      </c>
      <c r="F6" s="112">
        <v>24</v>
      </c>
      <c r="G6" s="508" t="s">
        <v>240</v>
      </c>
      <c r="H6" s="509"/>
      <c r="I6" s="509"/>
      <c r="J6" s="509"/>
      <c r="K6" s="509"/>
      <c r="L6" s="509"/>
      <c r="M6" s="258"/>
      <c r="N6" s="261"/>
      <c r="O6" s="261"/>
      <c r="P6" s="258"/>
    </row>
    <row r="7" spans="1:16" ht="12.95" customHeight="1">
      <c r="A7" s="127">
        <v>6</v>
      </c>
      <c r="B7" s="127" t="s">
        <v>101</v>
      </c>
      <c r="C7" s="127" t="s">
        <v>191</v>
      </c>
      <c r="D7" s="200">
        <v>220</v>
      </c>
      <c r="E7" s="127">
        <v>10.199999999999999</v>
      </c>
      <c r="F7" s="112">
        <v>11</v>
      </c>
      <c r="G7" s="264">
        <v>4</v>
      </c>
      <c r="H7" s="264">
        <v>7</v>
      </c>
      <c r="I7" s="264"/>
      <c r="J7" s="264"/>
      <c r="K7" s="264"/>
      <c r="L7" s="265"/>
      <c r="M7" s="258"/>
      <c r="N7" s="258"/>
      <c r="O7" s="258"/>
      <c r="P7" s="258"/>
    </row>
    <row r="8" spans="1:16" ht="12.95" customHeight="1">
      <c r="A8" s="127">
        <v>7</v>
      </c>
      <c r="B8" s="127" t="s">
        <v>98</v>
      </c>
      <c r="C8" s="127" t="s">
        <v>213</v>
      </c>
      <c r="D8" s="200">
        <v>504</v>
      </c>
      <c r="E8" s="127">
        <v>26</v>
      </c>
      <c r="F8" s="112">
        <v>26</v>
      </c>
      <c r="G8" s="266">
        <v>3</v>
      </c>
      <c r="H8" s="266">
        <v>9</v>
      </c>
      <c r="I8" s="266">
        <v>9</v>
      </c>
      <c r="J8" s="266">
        <v>5</v>
      </c>
      <c r="K8" s="266"/>
      <c r="L8" s="267"/>
      <c r="M8" s="258"/>
      <c r="N8" s="258"/>
      <c r="O8" s="258"/>
      <c r="P8" s="258"/>
    </row>
    <row r="9" spans="1:16" ht="12.95" customHeight="1">
      <c r="A9" s="127">
        <v>8</v>
      </c>
      <c r="B9" s="127" t="s">
        <v>100</v>
      </c>
      <c r="C9" s="127" t="s">
        <v>191</v>
      </c>
      <c r="D9" s="200">
        <v>220</v>
      </c>
      <c r="E9" s="127">
        <v>10.199999999999999</v>
      </c>
      <c r="F9" s="112">
        <v>11</v>
      </c>
      <c r="G9" s="264">
        <v>4</v>
      </c>
      <c r="H9" s="264">
        <v>7</v>
      </c>
      <c r="I9" s="264"/>
      <c r="J9" s="264"/>
      <c r="K9" s="264"/>
      <c r="L9" s="265"/>
      <c r="M9" s="258"/>
      <c r="N9" s="258"/>
      <c r="O9" s="258"/>
      <c r="P9" s="258"/>
    </row>
    <row r="10" spans="1:16" ht="12.95" customHeight="1">
      <c r="A10" s="127">
        <v>9</v>
      </c>
      <c r="B10" s="127" t="s">
        <v>62</v>
      </c>
      <c r="C10" s="127" t="s">
        <v>192</v>
      </c>
      <c r="D10" s="200">
        <v>210</v>
      </c>
      <c r="E10" s="127">
        <v>9.6999999999999993</v>
      </c>
      <c r="F10" s="112">
        <v>10</v>
      </c>
      <c r="G10" s="266">
        <v>4</v>
      </c>
      <c r="H10" s="266">
        <v>6</v>
      </c>
      <c r="I10" s="266"/>
      <c r="J10" s="266"/>
      <c r="K10" s="266"/>
      <c r="L10" s="267"/>
      <c r="M10" s="258"/>
      <c r="N10" s="258"/>
      <c r="O10" s="258"/>
      <c r="P10" s="258"/>
    </row>
    <row r="11" spans="1:16" ht="12.95" customHeight="1">
      <c r="A11" s="127">
        <v>10</v>
      </c>
      <c r="B11" s="127" t="s">
        <v>65</v>
      </c>
      <c r="C11" s="127" t="s">
        <v>193</v>
      </c>
      <c r="D11" s="200">
        <v>157.14285714285714</v>
      </c>
      <c r="E11" s="127">
        <v>7.3</v>
      </c>
      <c r="F11" s="112">
        <v>8</v>
      </c>
      <c r="G11" s="504" t="s">
        <v>240</v>
      </c>
      <c r="H11" s="505"/>
      <c r="I11" s="505"/>
      <c r="J11" s="505"/>
      <c r="K11" s="505"/>
      <c r="L11" s="505"/>
      <c r="M11" s="258"/>
      <c r="N11" s="258"/>
      <c r="O11" s="258"/>
      <c r="P11" s="258"/>
    </row>
    <row r="12" spans="1:16" ht="12.95" customHeight="1">
      <c r="A12" s="127">
        <v>11</v>
      </c>
      <c r="B12" s="127" t="s">
        <v>54</v>
      </c>
      <c r="C12" s="127" t="s">
        <v>194</v>
      </c>
      <c r="D12" s="200">
        <v>514.28571428571433</v>
      </c>
      <c r="E12" s="127">
        <v>23.7</v>
      </c>
      <c r="F12" s="112">
        <v>24</v>
      </c>
      <c r="G12" s="266">
        <v>4</v>
      </c>
      <c r="H12" s="266">
        <v>7</v>
      </c>
      <c r="I12" s="266">
        <v>7</v>
      </c>
      <c r="J12" s="266">
        <v>6</v>
      </c>
      <c r="K12" s="266"/>
      <c r="L12" s="267"/>
      <c r="M12" s="258"/>
      <c r="N12" s="258"/>
      <c r="O12" s="258"/>
      <c r="P12" s="258"/>
    </row>
    <row r="13" spans="1:16" ht="12.95" customHeight="1">
      <c r="A13" s="127">
        <v>12</v>
      </c>
      <c r="B13" s="127" t="s">
        <v>57</v>
      </c>
      <c r="C13" s="127" t="s">
        <v>195</v>
      </c>
      <c r="D13" s="200">
        <v>507</v>
      </c>
      <c r="E13" s="127">
        <v>25.4</v>
      </c>
      <c r="F13" s="112">
        <v>26</v>
      </c>
      <c r="G13" s="264">
        <v>4</v>
      </c>
      <c r="H13" s="264">
        <v>8</v>
      </c>
      <c r="I13" s="264">
        <v>8</v>
      </c>
      <c r="J13" s="264">
        <v>6</v>
      </c>
      <c r="K13" s="264"/>
      <c r="L13" s="265"/>
      <c r="M13" s="258"/>
      <c r="N13" s="258"/>
      <c r="O13" s="258"/>
      <c r="P13" s="258"/>
    </row>
    <row r="14" spans="1:16" ht="12.95" customHeight="1">
      <c r="A14" s="127">
        <v>13</v>
      </c>
      <c r="B14" s="127" t="s">
        <v>56</v>
      </c>
      <c r="C14" s="127" t="s">
        <v>196</v>
      </c>
      <c r="D14" s="200">
        <v>451.42857142857144</v>
      </c>
      <c r="E14" s="127">
        <v>20.8</v>
      </c>
      <c r="F14" s="112">
        <v>21</v>
      </c>
      <c r="G14" s="266">
        <v>2</v>
      </c>
      <c r="H14" s="266">
        <v>7</v>
      </c>
      <c r="I14" s="266">
        <v>7</v>
      </c>
      <c r="J14" s="266">
        <v>5</v>
      </c>
      <c r="K14" s="266"/>
      <c r="L14" s="267"/>
      <c r="M14" s="258"/>
      <c r="N14" s="258"/>
      <c r="O14" s="258"/>
      <c r="P14" s="258"/>
    </row>
    <row r="15" spans="1:16" ht="12.95" customHeight="1">
      <c r="A15" s="127">
        <v>14</v>
      </c>
      <c r="B15" s="127" t="s">
        <v>53</v>
      </c>
      <c r="C15" s="127" t="s">
        <v>197</v>
      </c>
      <c r="D15" s="200">
        <v>466</v>
      </c>
      <c r="E15" s="127">
        <v>24</v>
      </c>
      <c r="F15" s="112">
        <v>24</v>
      </c>
      <c r="G15" s="264">
        <v>4</v>
      </c>
      <c r="H15" s="264">
        <v>7</v>
      </c>
      <c r="I15" s="264">
        <v>7</v>
      </c>
      <c r="J15" s="264">
        <v>6</v>
      </c>
      <c r="K15" s="264"/>
      <c r="L15" s="265"/>
      <c r="M15" s="258"/>
      <c r="N15" s="258"/>
      <c r="O15" s="258"/>
      <c r="P15" s="258"/>
    </row>
    <row r="16" spans="1:16" ht="12.95" customHeight="1">
      <c r="A16" s="127">
        <v>15</v>
      </c>
      <c r="B16" s="127" t="s">
        <v>160</v>
      </c>
      <c r="C16" s="127" t="s">
        <v>194</v>
      </c>
      <c r="D16" s="200">
        <v>514</v>
      </c>
      <c r="E16" s="127">
        <v>22</v>
      </c>
      <c r="F16" s="112">
        <v>22</v>
      </c>
      <c r="G16" s="266">
        <v>4</v>
      </c>
      <c r="H16" s="266">
        <v>11</v>
      </c>
      <c r="I16" s="266">
        <v>7</v>
      </c>
      <c r="J16" s="266"/>
      <c r="K16" s="266"/>
      <c r="L16" s="267"/>
      <c r="M16" s="258"/>
      <c r="N16" s="258"/>
      <c r="O16" s="258"/>
      <c r="P16" s="258"/>
    </row>
    <row r="17" spans="1:16" ht="12.95" customHeight="1">
      <c r="A17" s="127">
        <v>16</v>
      </c>
      <c r="B17" s="127" t="s">
        <v>159</v>
      </c>
      <c r="C17" s="127" t="s">
        <v>198</v>
      </c>
      <c r="D17" s="200">
        <v>600</v>
      </c>
      <c r="E17" s="127">
        <v>27.7</v>
      </c>
      <c r="F17" s="112">
        <v>28</v>
      </c>
      <c r="G17" s="264">
        <v>4</v>
      </c>
      <c r="H17" s="264">
        <v>9</v>
      </c>
      <c r="I17" s="264">
        <v>9</v>
      </c>
      <c r="J17" s="264">
        <v>6</v>
      </c>
      <c r="K17" s="264"/>
      <c r="L17" s="265"/>
      <c r="M17" s="258"/>
      <c r="N17" s="258"/>
      <c r="O17" s="258"/>
      <c r="P17" s="258"/>
    </row>
    <row r="18" spans="1:16" ht="12.95" customHeight="1">
      <c r="A18" s="127">
        <v>17</v>
      </c>
      <c r="B18" s="127" t="s">
        <v>185</v>
      </c>
      <c r="C18" s="127" t="s">
        <v>199</v>
      </c>
      <c r="D18" s="200">
        <v>460</v>
      </c>
      <c r="E18" s="127">
        <v>21.2</v>
      </c>
      <c r="F18" s="112">
        <v>22</v>
      </c>
      <c r="G18" s="504" t="s">
        <v>240</v>
      </c>
      <c r="H18" s="505"/>
      <c r="I18" s="505"/>
      <c r="J18" s="505"/>
      <c r="K18" s="505"/>
      <c r="L18" s="505"/>
      <c r="M18" s="258"/>
      <c r="N18" s="258"/>
      <c r="O18" s="258"/>
      <c r="P18" s="258"/>
    </row>
    <row r="19" spans="1:16" ht="12.95" customHeight="1">
      <c r="A19" s="127">
        <v>18</v>
      </c>
      <c r="B19" s="127" t="s">
        <v>97</v>
      </c>
      <c r="C19" s="127" t="s">
        <v>200</v>
      </c>
      <c r="D19" s="200">
        <v>470</v>
      </c>
      <c r="E19" s="127">
        <v>23</v>
      </c>
      <c r="F19" s="112">
        <v>23</v>
      </c>
      <c r="G19" s="264">
        <v>3</v>
      </c>
      <c r="H19" s="264">
        <v>11</v>
      </c>
      <c r="I19" s="264">
        <v>9</v>
      </c>
      <c r="J19" s="264"/>
      <c r="K19" s="264"/>
      <c r="L19" s="265"/>
      <c r="M19" s="258"/>
      <c r="N19" s="258"/>
      <c r="O19" s="258"/>
      <c r="P19" s="258"/>
    </row>
    <row r="20" spans="1:16" ht="12.95" customHeight="1">
      <c r="A20" s="127">
        <v>19</v>
      </c>
      <c r="B20" s="127" t="s">
        <v>96</v>
      </c>
      <c r="C20" s="127" t="s">
        <v>194</v>
      </c>
      <c r="D20" s="200">
        <v>514</v>
      </c>
      <c r="E20" s="127">
        <v>22</v>
      </c>
      <c r="F20" s="112">
        <v>22</v>
      </c>
      <c r="G20" s="266">
        <v>4</v>
      </c>
      <c r="H20" s="266">
        <v>11</v>
      </c>
      <c r="I20" s="266">
        <v>7</v>
      </c>
      <c r="J20" s="266"/>
      <c r="K20" s="266"/>
      <c r="L20" s="267"/>
      <c r="M20" s="258"/>
      <c r="N20" s="258"/>
      <c r="O20" s="258"/>
      <c r="P20" s="258"/>
    </row>
    <row r="21" spans="1:16" ht="12.95" customHeight="1">
      <c r="A21" s="196">
        <v>20</v>
      </c>
      <c r="B21" s="196" t="s">
        <v>52</v>
      </c>
      <c r="C21" s="196" t="s">
        <v>202</v>
      </c>
      <c r="D21" s="200">
        <v>600</v>
      </c>
      <c r="E21" s="127">
        <v>27.7</v>
      </c>
      <c r="F21" s="112">
        <v>28</v>
      </c>
      <c r="G21" s="264">
        <v>4</v>
      </c>
      <c r="H21" s="264">
        <v>9</v>
      </c>
      <c r="I21" s="264">
        <v>9</v>
      </c>
      <c r="J21" s="264">
        <v>6</v>
      </c>
      <c r="K21" s="264"/>
      <c r="L21" s="265"/>
      <c r="M21" s="258"/>
      <c r="N21" s="258"/>
      <c r="O21" s="261"/>
      <c r="P21" s="258"/>
    </row>
    <row r="22" spans="1:16" ht="12.95" customHeight="1">
      <c r="A22" s="196">
        <v>21</v>
      </c>
      <c r="B22" s="196" t="s">
        <v>95</v>
      </c>
      <c r="C22" s="196" t="s">
        <v>201</v>
      </c>
      <c r="D22" s="200">
        <v>493</v>
      </c>
      <c r="E22" s="127">
        <v>25</v>
      </c>
      <c r="F22" s="112">
        <v>25</v>
      </c>
      <c r="G22" s="266">
        <v>2</v>
      </c>
      <c r="H22" s="266">
        <v>6</v>
      </c>
      <c r="I22" s="266">
        <v>6</v>
      </c>
      <c r="J22" s="266">
        <v>6</v>
      </c>
      <c r="K22" s="266">
        <v>5</v>
      </c>
      <c r="L22" s="267"/>
      <c r="M22" s="258"/>
      <c r="N22" s="258"/>
      <c r="O22" s="258"/>
      <c r="P22" s="258"/>
    </row>
    <row r="23" spans="1:16" ht="12.95" customHeight="1">
      <c r="A23" s="127">
        <v>22</v>
      </c>
      <c r="B23" s="127" t="s">
        <v>60</v>
      </c>
      <c r="C23" s="127" t="s">
        <v>203</v>
      </c>
      <c r="D23" s="200">
        <v>275.71428571428572</v>
      </c>
      <c r="E23" s="127">
        <v>12.7</v>
      </c>
      <c r="F23" s="112">
        <v>13</v>
      </c>
      <c r="G23" s="264">
        <v>3</v>
      </c>
      <c r="H23" s="264">
        <v>6</v>
      </c>
      <c r="I23" s="264">
        <v>4</v>
      </c>
      <c r="J23" s="264"/>
      <c r="K23" s="264"/>
      <c r="L23" s="265"/>
      <c r="M23" s="258"/>
      <c r="N23" s="258"/>
      <c r="O23" s="258"/>
      <c r="P23" s="258"/>
    </row>
    <row r="24" spans="1:16" ht="12.95" customHeight="1">
      <c r="A24" s="127">
        <v>23</v>
      </c>
      <c r="B24" s="127" t="s">
        <v>51</v>
      </c>
      <c r="C24" s="127" t="s">
        <v>204</v>
      </c>
      <c r="D24" s="200">
        <v>457</v>
      </c>
      <c r="E24" s="127">
        <v>23</v>
      </c>
      <c r="F24" s="112">
        <v>23</v>
      </c>
      <c r="G24" s="266">
        <v>2</v>
      </c>
      <c r="H24" s="266">
        <v>8</v>
      </c>
      <c r="I24" s="266">
        <v>8</v>
      </c>
      <c r="J24" s="266">
        <v>5</v>
      </c>
      <c r="K24" s="266"/>
      <c r="L24" s="267"/>
      <c r="M24" s="258"/>
      <c r="N24" s="258"/>
      <c r="O24" s="258"/>
      <c r="P24" s="258"/>
    </row>
    <row r="25" spans="1:16" ht="12.95" customHeight="1">
      <c r="A25" s="127">
        <v>24</v>
      </c>
      <c r="B25" s="127" t="s">
        <v>162</v>
      </c>
      <c r="C25" s="127" t="s">
        <v>205</v>
      </c>
      <c r="D25" s="200">
        <v>194</v>
      </c>
      <c r="E25" s="127">
        <v>10</v>
      </c>
      <c r="F25" s="112">
        <v>10</v>
      </c>
      <c r="G25" s="264">
        <v>4</v>
      </c>
      <c r="H25" s="264">
        <v>6</v>
      </c>
      <c r="I25" s="264"/>
      <c r="J25" s="264"/>
      <c r="K25" s="264"/>
      <c r="L25" s="265"/>
      <c r="M25" s="258"/>
      <c r="N25" s="258"/>
      <c r="O25" s="258"/>
      <c r="P25" s="258"/>
    </row>
    <row r="26" spans="1:16" ht="12.95" customHeight="1">
      <c r="A26" s="127">
        <v>25</v>
      </c>
      <c r="B26" s="127" t="s">
        <v>59</v>
      </c>
      <c r="C26" s="127" t="s">
        <v>206</v>
      </c>
      <c r="D26" s="200">
        <v>395</v>
      </c>
      <c r="E26" s="127">
        <v>20</v>
      </c>
      <c r="F26" s="112">
        <v>20</v>
      </c>
      <c r="G26" s="266">
        <v>2</v>
      </c>
      <c r="H26" s="266">
        <v>7</v>
      </c>
      <c r="I26" s="266">
        <v>7</v>
      </c>
      <c r="J26" s="266">
        <v>4</v>
      </c>
      <c r="K26" s="266"/>
      <c r="L26" s="267"/>
      <c r="M26" s="261"/>
      <c r="N26" s="261"/>
      <c r="O26" s="261"/>
      <c r="P26" s="261"/>
    </row>
    <row r="27" spans="1:16" s="114" customFormat="1" ht="12.95" customHeight="1">
      <c r="A27" s="127">
        <v>26</v>
      </c>
      <c r="B27" s="127" t="s">
        <v>99</v>
      </c>
      <c r="C27" s="127" t="s">
        <v>207</v>
      </c>
      <c r="D27" s="200">
        <v>214.28571428571428</v>
      </c>
      <c r="E27" s="127">
        <v>9.9</v>
      </c>
      <c r="F27" s="112">
        <v>10</v>
      </c>
      <c r="G27" s="264">
        <v>4</v>
      </c>
      <c r="H27" s="264">
        <v>6</v>
      </c>
      <c r="I27" s="264"/>
      <c r="J27" s="264"/>
      <c r="K27" s="264"/>
      <c r="L27" s="265"/>
      <c r="M27" s="259"/>
      <c r="N27" s="259"/>
      <c r="O27" s="259"/>
      <c r="P27" s="259"/>
    </row>
    <row r="28" spans="1:16" ht="12.95" customHeight="1">
      <c r="A28" s="127">
        <v>27</v>
      </c>
      <c r="B28" s="127" t="s">
        <v>94</v>
      </c>
      <c r="C28" s="127" t="s">
        <v>208</v>
      </c>
      <c r="D28" s="200">
        <v>1286</v>
      </c>
      <c r="E28" s="127">
        <v>59.3</v>
      </c>
      <c r="F28" s="112">
        <v>60</v>
      </c>
      <c r="G28" s="266">
        <v>4</v>
      </c>
      <c r="H28" s="266">
        <v>12</v>
      </c>
      <c r="I28" s="266">
        <v>12</v>
      </c>
      <c r="J28" s="266">
        <v>12</v>
      </c>
      <c r="K28" s="266">
        <v>12</v>
      </c>
      <c r="L28" s="267">
        <v>7</v>
      </c>
      <c r="M28" s="258"/>
      <c r="N28" s="258"/>
      <c r="O28" s="258"/>
      <c r="P28" s="258"/>
    </row>
    <row r="29" spans="1:16" ht="12.95" customHeight="1">
      <c r="A29" s="127">
        <v>28</v>
      </c>
      <c r="B29" s="127" t="s">
        <v>55</v>
      </c>
      <c r="C29" s="127" t="s">
        <v>209</v>
      </c>
      <c r="D29" s="200">
        <v>489</v>
      </c>
      <c r="E29" s="127">
        <v>22.6</v>
      </c>
      <c r="F29" s="112">
        <v>23</v>
      </c>
      <c r="G29" s="504" t="s">
        <v>240</v>
      </c>
      <c r="H29" s="505"/>
      <c r="I29" s="505"/>
      <c r="J29" s="505"/>
      <c r="K29" s="505"/>
      <c r="L29" s="505"/>
      <c r="M29" s="259"/>
      <c r="N29" s="258"/>
      <c r="O29" s="258"/>
      <c r="P29" s="258"/>
    </row>
    <row r="30" spans="1:16" ht="12.95" customHeight="1">
      <c r="A30" s="127">
        <v>29</v>
      </c>
      <c r="B30" s="127" t="s">
        <v>102</v>
      </c>
      <c r="C30" s="127" t="s">
        <v>210</v>
      </c>
      <c r="D30" s="200">
        <v>195</v>
      </c>
      <c r="E30" s="127">
        <v>9</v>
      </c>
      <c r="F30" s="112">
        <v>9</v>
      </c>
      <c r="G30" s="504" t="s">
        <v>240</v>
      </c>
      <c r="H30" s="505"/>
      <c r="I30" s="505"/>
      <c r="J30" s="505"/>
      <c r="K30" s="505"/>
      <c r="L30" s="505"/>
      <c r="M30" s="258"/>
      <c r="N30" s="258"/>
      <c r="O30" s="258"/>
      <c r="P30" s="258"/>
    </row>
    <row r="31" spans="1:16" ht="12.95" customHeight="1">
      <c r="A31" s="127">
        <v>30</v>
      </c>
      <c r="B31" s="127" t="s">
        <v>63</v>
      </c>
      <c r="C31" s="127" t="s">
        <v>211</v>
      </c>
      <c r="D31" s="200">
        <v>171.42857142857142</v>
      </c>
      <c r="E31" s="127">
        <v>7.9</v>
      </c>
      <c r="F31" s="112">
        <v>8</v>
      </c>
      <c r="G31" s="504" t="s">
        <v>240</v>
      </c>
      <c r="H31" s="505"/>
      <c r="I31" s="505"/>
      <c r="J31" s="505"/>
      <c r="K31" s="505"/>
      <c r="L31" s="505"/>
      <c r="M31" s="258"/>
      <c r="N31" s="258"/>
      <c r="O31" s="258"/>
      <c r="P31" s="258"/>
    </row>
    <row r="32" spans="1:16" ht="12.95" customHeight="1">
      <c r="A32" s="127">
        <v>31</v>
      </c>
      <c r="B32" s="127" t="s">
        <v>170</v>
      </c>
      <c r="C32" s="127" t="s">
        <v>192</v>
      </c>
      <c r="D32" s="200">
        <v>210</v>
      </c>
      <c r="E32" s="127">
        <v>9.6999999999999993</v>
      </c>
      <c r="F32" s="112">
        <v>10</v>
      </c>
      <c r="G32" s="266">
        <v>4</v>
      </c>
      <c r="H32" s="266">
        <v>6</v>
      </c>
      <c r="I32" s="266"/>
      <c r="J32" s="266"/>
      <c r="K32" s="266"/>
      <c r="L32" s="267"/>
      <c r="M32" s="258"/>
      <c r="N32" s="258"/>
      <c r="O32" s="258"/>
      <c r="P32" s="258"/>
    </row>
    <row r="33" spans="1:12" ht="12.95" customHeight="1">
      <c r="A33" s="127">
        <v>32</v>
      </c>
      <c r="B33" s="127" t="s">
        <v>64</v>
      </c>
      <c r="C33" s="127" t="s">
        <v>212</v>
      </c>
      <c r="D33" s="200">
        <v>162.85714285714286</v>
      </c>
      <c r="E33" s="127">
        <v>7.5</v>
      </c>
      <c r="F33" s="112">
        <v>8</v>
      </c>
      <c r="G33" s="504" t="s">
        <v>240</v>
      </c>
      <c r="H33" s="505"/>
      <c r="I33" s="505"/>
      <c r="J33" s="505"/>
      <c r="K33" s="505"/>
      <c r="L33" s="505"/>
    </row>
    <row r="34" spans="1:12">
      <c r="D34" s="191"/>
      <c r="E34" s="127"/>
      <c r="F34" s="117"/>
    </row>
    <row r="35" spans="1:12">
      <c r="D35" s="127"/>
      <c r="E35" s="127"/>
    </row>
    <row r="36" spans="1:12">
      <c r="B36" s="116"/>
      <c r="D36" s="127"/>
      <c r="E36" s="127"/>
    </row>
    <row r="37" spans="1:12">
      <c r="B37" s="116"/>
      <c r="D37" s="127"/>
      <c r="E37" s="127"/>
    </row>
  </sheetData>
  <sheetProtection sheet="1" selectLockedCells="1"/>
  <mergeCells count="11">
    <mergeCell ref="G1:L1"/>
    <mergeCell ref="G29:L29"/>
    <mergeCell ref="G30:L30"/>
    <mergeCell ref="G31:L31"/>
    <mergeCell ref="G33:L33"/>
    <mergeCell ref="G3:L3"/>
    <mergeCell ref="G4:L4"/>
    <mergeCell ref="G5:L5"/>
    <mergeCell ref="G6:L6"/>
    <mergeCell ref="G11:L11"/>
    <mergeCell ref="G18:L18"/>
  </mergeCells>
  <pageMargins left="0.70866141732283472" right="0.70866141732283472" top="0.74803149606299213" bottom="0.74803149606299213" header="0.31496062992125984" footer="0.31496062992125984"/>
  <pageSetup paperSize="9" scale="74" pageOrder="overThenDown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Notice Explicative</vt:lpstr>
      <vt:lpstr>1) DEMANDE DE PRISE EN CHARGE</vt:lpstr>
      <vt:lpstr>2) CALCUL SALAIRES </vt:lpstr>
      <vt:lpstr>3) ENSEIGNEMENT ORGANISME</vt:lpstr>
      <vt:lpstr>4) DEPLACEMENT REPAS HEBERG. </vt:lpstr>
      <vt:lpstr>5) COFINANCEMENT ETS</vt:lpstr>
      <vt:lpstr>LISTE DES GRADES ET CATEGORIES</vt:lpstr>
      <vt:lpstr>LISTE DES DIPLOMES + DUREE</vt:lpstr>
      <vt:lpstr>BASE_GRADES</vt:lpstr>
      <vt:lpstr>Liste_diplomes</vt:lpstr>
      <vt:lpstr>'1) DEMANDE DE PRISE EN CHARGE'!Zone_d_impression</vt:lpstr>
      <vt:lpstr>'2) CALCUL SALAIRES '!Zone_d_impression</vt:lpstr>
      <vt:lpstr>'3) ENSEIGNEMENT ORGANISME'!Zone_d_impression</vt:lpstr>
      <vt:lpstr>'4) DEPLACEMENT REPAS HEBERG. '!Zone_d_impression</vt:lpstr>
      <vt:lpstr>'5) COFINANCEMENT ETS'!Zone_d_impression</vt:lpstr>
      <vt:lpstr>'Notice Explicative'!Zone_d_impression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anfh</dc:creator>
  <cp:lastModifiedBy>MARTIN Johan</cp:lastModifiedBy>
  <cp:lastPrinted>2025-02-27T15:34:00Z</cp:lastPrinted>
  <dcterms:created xsi:type="dcterms:W3CDTF">2004-04-01T08:31:50Z</dcterms:created>
  <dcterms:modified xsi:type="dcterms:W3CDTF">2025-03-17T07:19:30Z</dcterms:modified>
</cp:coreProperties>
</file>